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Board\Meetings\2021\Board March 21\08.03 Board Sessions\Documents Board Sessions March 21\Ready for Raquel\French\"/>
    </mc:Choice>
  </mc:AlternateContent>
  <xr:revisionPtr revIDLastSave="0" documentId="13_ncr:1_{47A8B7DB-CD36-4C5A-B1DF-FD393D1C4F07}" xr6:coauthVersionLast="46" xr6:coauthVersionMax="46" xr10:uidLastSave="{00000000-0000-0000-0000-000000000000}"/>
  <bookViews>
    <workbookView xWindow="1780" yWindow="1780" windowWidth="14400" windowHeight="7360" xr2:uid="{8DE8E8FC-3C9A-4BC7-B6D4-DB079B2F1614}"/>
  </bookViews>
  <sheets>
    <sheet name="V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0" i="2"/>
  <c r="D23" i="2"/>
  <c r="D17" i="2"/>
  <c r="D21" i="2"/>
  <c r="D16" i="2"/>
  <c r="D15" i="2"/>
  <c r="G45" i="2"/>
  <c r="D45" i="2"/>
  <c r="C45" i="2"/>
  <c r="H40" i="2"/>
  <c r="F40" i="2"/>
  <c r="H39" i="2"/>
  <c r="H38" i="2"/>
  <c r="H37" i="2"/>
  <c r="H35" i="2"/>
  <c r="F35" i="2"/>
  <c r="H34" i="2"/>
  <c r="G32" i="2"/>
  <c r="D32" i="2"/>
  <c r="C32" i="2"/>
  <c r="C23" i="2"/>
  <c r="J14" i="2"/>
  <c r="C14" i="2"/>
  <c r="H12" i="2"/>
  <c r="D10" i="2"/>
  <c r="C10" i="2"/>
  <c r="J8" i="2"/>
  <c r="E8" i="2"/>
  <c r="C46" i="2" l="1"/>
  <c r="H45" i="2"/>
  <c r="C31" i="2"/>
  <c r="H32" i="2"/>
  <c r="E10" i="2"/>
  <c r="D14" i="2"/>
  <c r="E14" i="2" s="1"/>
  <c r="E23" i="2"/>
  <c r="G8" i="2"/>
  <c r="G12" i="2"/>
  <c r="G31" i="2" s="1"/>
  <c r="G46" i="2" s="1"/>
  <c r="D31" i="2" l="1"/>
  <c r="D46" i="2" s="1"/>
  <c r="E31" i="2" l="1"/>
  <c r="H8" i="2"/>
  <c r="H31" i="2" s="1"/>
  <c r="H46" i="2" s="1"/>
  <c r="D47" i="2" s="1"/>
</calcChain>
</file>

<file path=xl/sharedStrings.xml><?xml version="1.0" encoding="utf-8"?>
<sst xmlns="http://schemas.openxmlformats.org/spreadsheetml/2006/main" count="67" uniqueCount="55">
  <si>
    <t>Budget</t>
  </si>
  <si>
    <t>Eligible for EC Grant</t>
  </si>
  <si>
    <t xml:space="preserve"> Grant requested from the Commission</t>
  </si>
  <si>
    <t>ONCE</t>
  </si>
  <si>
    <t>Donations</t>
  </si>
  <si>
    <t>VDAB</t>
  </si>
  <si>
    <t>Audits</t>
  </si>
  <si>
    <t>TOTAL</t>
  </si>
  <si>
    <t>Non Eligible for EC Grant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</si>
  <si>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</si>
  <si>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</si>
  <si>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</si>
  <si>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</si>
  <si>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</si>
  <si>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</si>
  <si>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</si>
  <si>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</si>
  <si>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</si>
  <si>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</si>
  <si>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</si>
  <si>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</si>
  <si>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OSI</t>
  </si>
  <si>
    <t>WHO</t>
  </si>
  <si>
    <t>DOC-BOARD-21-03-06</t>
  </si>
  <si>
    <t>Finances EDF</t>
  </si>
  <si>
    <t>Comptes 31/12/2020</t>
  </si>
  <si>
    <t>DEPENSES</t>
  </si>
  <si>
    <t>Dépenses</t>
  </si>
  <si>
    <t>%</t>
  </si>
  <si>
    <t>REVENU</t>
  </si>
  <si>
    <t>RECU</t>
  </si>
  <si>
    <t>80% des frais éligibles</t>
  </si>
  <si>
    <t>Co-financement</t>
  </si>
  <si>
    <t xml:space="preserve">Classe 2 - Voyage, séjour &amp; subsistence </t>
  </si>
  <si>
    <t>classe 1 - Frais de Personnel</t>
  </si>
  <si>
    <t>Voyages</t>
  </si>
  <si>
    <t>Frais de séjour et subsistence</t>
  </si>
  <si>
    <t>Classe 3 - Frais de services</t>
  </si>
  <si>
    <t>Cotisations</t>
  </si>
  <si>
    <t>Dissémination de l'information</t>
  </si>
  <si>
    <t>Traductions</t>
  </si>
  <si>
    <t>Reproductions et publications</t>
  </si>
  <si>
    <t>Evaluation spécifique</t>
  </si>
  <si>
    <t>Interprétations</t>
  </si>
  <si>
    <t>Expertise Externe</t>
  </si>
  <si>
    <t>Autres services</t>
  </si>
  <si>
    <t>Classe 4 - Frais d'administration</t>
  </si>
  <si>
    <t>Amortissement des équipements</t>
  </si>
  <si>
    <t>Location de salles de réunion</t>
  </si>
  <si>
    <t>Location de cabines d'interprétation</t>
  </si>
  <si>
    <t>Services financiers</t>
  </si>
  <si>
    <t>Autres frais administratifs</t>
  </si>
  <si>
    <t>Autres revenus</t>
  </si>
  <si>
    <t>Frais non éligibles CE</t>
  </si>
  <si>
    <t>Autres frais non éligibles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</si>
</sst>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6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9" fontId="4" fillId="2" borderId="7" xfId="0" applyNumberFormat="1" applyFont="1" applyFill="1" applyBorder="1" applyAlignment="1">
      <alignment horizontal="center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9" fontId="4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9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4" fillId="2" borderId="0" xfId="0" applyFont="1" applyFill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10" fontId="4" fillId="2" borderId="7" xfId="0" applyNumberFormat="1" applyFont="1" applyFill="1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9" fontId="4" fillId="5" borderId="8" xfId="0" applyNumberFormat="1" applyFont="1" applyFill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10" fontId="4" fillId="2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15" xfId="0" applyBorder="1"/>
    <xf numFmtId="4" fontId="0" fillId="0" borderId="16" xfId="0" applyNumberFormat="1" applyBorder="1"/>
    <xf numFmtId="4" fontId="0" fillId="0" borderId="17" xfId="0" applyNumberFormat="1" applyBorder="1"/>
    <xf numFmtId="10" fontId="0" fillId="0" borderId="6" xfId="0" applyNumberFormat="1" applyBorder="1" applyAlignment="1">
      <alignment horizontal="center"/>
    </xf>
    <xf numFmtId="4" fontId="0" fillId="0" borderId="17" xfId="0" applyNumberFormat="1" applyBorder="1" applyAlignment="1">
      <alignment vertical="center" wrapText="1"/>
    </xf>
    <xf numFmtId="9" fontId="8" fillId="0" borderId="0" xfId="2" applyFont="1"/>
    <xf numFmtId="0" fontId="0" fillId="0" borderId="5" xfId="0" applyBorder="1" applyAlignment="1">
      <alignment horizontal="left"/>
    </xf>
    <xf numFmtId="10" fontId="0" fillId="0" borderId="11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66" fontId="0" fillId="0" borderId="11" xfId="0" applyNumberFormat="1" applyBorder="1"/>
    <xf numFmtId="4" fontId="0" fillId="0" borderId="20" xfId="0" applyNumberFormat="1" applyBorder="1"/>
    <xf numFmtId="166" fontId="0" fillId="0" borderId="13" xfId="0" applyNumberFormat="1" applyBorder="1"/>
    <xf numFmtId="166" fontId="0" fillId="0" borderId="22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4" fontId="0" fillId="0" borderId="25" xfId="0" applyNumberFormat="1" applyBorder="1"/>
    <xf numFmtId="0" fontId="2" fillId="0" borderId="27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4" fontId="2" fillId="6" borderId="9" xfId="0" applyNumberFormat="1" applyFont="1" applyFill="1" applyBorder="1"/>
    <xf numFmtId="0" fontId="10" fillId="0" borderId="14" xfId="0" applyFont="1" applyBorder="1" applyAlignment="1">
      <alignment horizontal="right" vertical="center"/>
    </xf>
    <xf numFmtId="4" fontId="6" fillId="7" borderId="28" xfId="0" applyNumberFormat="1" applyFont="1" applyFill="1" applyBorder="1" applyAlignment="1">
      <alignment vertical="center"/>
    </xf>
    <xf numFmtId="166" fontId="2" fillId="0" borderId="29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0" fontId="0" fillId="0" borderId="18" xfId="0" applyBorder="1"/>
    <xf numFmtId="166" fontId="0" fillId="0" borderId="31" xfId="0" applyNumberFormat="1" applyBorder="1" applyAlignment="1">
      <alignment vertical="center" wrapText="1"/>
    </xf>
    <xf numFmtId="166" fontId="0" fillId="0" borderId="19" xfId="0" applyNumberFormat="1" applyBorder="1"/>
    <xf numFmtId="0" fontId="0" fillId="0" borderId="19" xfId="0" applyBorder="1"/>
    <xf numFmtId="166" fontId="0" fillId="0" borderId="10" xfId="0" applyNumberFormat="1" applyBorder="1"/>
    <xf numFmtId="166" fontId="0" fillId="0" borderId="32" xfId="0" applyNumberFormat="1" applyBorder="1"/>
    <xf numFmtId="166" fontId="0" fillId="0" borderId="23" xfId="0" applyNumberFormat="1" applyBorder="1"/>
    <xf numFmtId="166" fontId="0" fillId="0" borderId="31" xfId="0" applyNumberFormat="1" applyBorder="1"/>
    <xf numFmtId="166" fontId="2" fillId="0" borderId="33" xfId="0" applyNumberFormat="1" applyFont="1" applyBorder="1" applyAlignment="1">
      <alignment horizontal="right" vertical="center"/>
    </xf>
    <xf numFmtId="4" fontId="0" fillId="0" borderId="15" xfId="0" applyNumberFormat="1" applyBorder="1"/>
    <xf numFmtId="4" fontId="2" fillId="2" borderId="34" xfId="0" applyNumberFormat="1" applyFont="1" applyFill="1" applyBorder="1" applyAlignment="1">
      <alignment vertical="center"/>
    </xf>
    <xf numFmtId="4" fontId="0" fillId="0" borderId="22" xfId="0" applyNumberFormat="1" applyBorder="1"/>
    <xf numFmtId="4" fontId="2" fillId="6" borderId="34" xfId="0" applyNumberFormat="1" applyFont="1" applyFill="1" applyBorder="1" applyAlignment="1">
      <alignment vertical="center"/>
    </xf>
    <xf numFmtId="166" fontId="0" fillId="0" borderId="21" xfId="0" applyNumberFormat="1" applyBorder="1"/>
    <xf numFmtId="166" fontId="0" fillId="0" borderId="24" xfId="0" applyNumberFormat="1" applyBorder="1"/>
    <xf numFmtId="166" fontId="2" fillId="6" borderId="30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 applyFon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0" fontId="16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0</xdr:row>
      <xdr:rowOff>31750</xdr:rowOff>
    </xdr:from>
    <xdr:to>
      <xdr:col>1</xdr:col>
      <xdr:colOff>927100</xdr:colOff>
      <xdr:row>4</xdr:row>
      <xdr:rowOff>152400</xdr:rowOff>
    </xdr:to>
    <xdr:pic>
      <xdr:nvPicPr>
        <xdr:cNvPr id="3" name="Picture 155" descr="logo edf">
          <a:extLst>
            <a:ext uri="{FF2B5EF4-FFF2-40B4-BE49-F238E27FC236}">
              <a16:creationId xmlns:a16="http://schemas.microsoft.com/office/drawing/2014/main" id="{5C5CF415-AD34-4A08-AC7F-997F375B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31750"/>
          <a:ext cx="7810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2300432</xdr:colOff>
      <xdr:row>0</xdr:row>
      <xdr:rowOff>57150</xdr:rowOff>
    </xdr:from>
    <xdr:to>
      <xdr:col>1</xdr:col>
      <xdr:colOff>3310082</xdr:colOff>
      <xdr:row>5</xdr:row>
      <xdr:rowOff>12700</xdr:rowOff>
    </xdr:to>
    <xdr:pic>
      <xdr:nvPicPr>
        <xdr:cNvPr id="4" name="Picture 153" descr="logo funded by the european union">
          <a:extLst>
            <a:ext uri="{FF2B5EF4-FFF2-40B4-BE49-F238E27FC236}">
              <a16:creationId xmlns:a16="http://schemas.microsoft.com/office/drawing/2014/main" id="{FD9C048F-DE04-45F6-803A-B5094F42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159" y="57150"/>
          <a:ext cx="1009650" cy="89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2821132</xdr:colOff>
      <xdr:row>48</xdr:row>
      <xdr:rowOff>35791</xdr:rowOff>
    </xdr:from>
    <xdr:to>
      <xdr:col>5</xdr:col>
      <xdr:colOff>624610</xdr:colOff>
      <xdr:row>50</xdr:row>
      <xdr:rowOff>118341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5ADA9C9-2C25-487A-A1AA-1699EF74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9859" y="9849427"/>
          <a:ext cx="4407478" cy="47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dimension ref="A3:O61"/>
  <sheetViews>
    <sheetView tabSelected="1" topLeftCell="A31" zoomScale="55" zoomScaleNormal="55" workbookViewId="0">
      <selection activeCell="B48" sqref="B48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3" spans="1:15" ht="15.5" x14ac:dyDescent="0.35">
      <c r="H3" s="120" t="s">
        <v>23</v>
      </c>
    </row>
    <row r="4" spans="1:15" ht="15.5" x14ac:dyDescent="0.35">
      <c r="B4" s="122" t="s">
        <v>25</v>
      </c>
      <c r="C4" s="122"/>
      <c r="D4" s="122"/>
      <c r="E4" s="122"/>
      <c r="F4" s="122"/>
      <c r="G4" s="122"/>
      <c r="H4" s="122"/>
    </row>
    <row r="5" spans="1:15" x14ac:dyDescent="0.35">
      <c r="H5" s="121" t="s">
        <v>24</v>
      </c>
    </row>
    <row r="6" spans="1:15" ht="15" thickBot="1" x14ac:dyDescent="0.4"/>
    <row r="7" spans="1:15" s="2" customFormat="1" ht="21" customHeight="1" thickBot="1" x14ac:dyDescent="0.4">
      <c r="B7" s="3" t="s">
        <v>26</v>
      </c>
      <c r="C7" s="4" t="s">
        <v>0</v>
      </c>
      <c r="D7" s="5" t="s">
        <v>27</v>
      </c>
      <c r="E7" s="6" t="s">
        <v>28</v>
      </c>
      <c r="F7" s="7" t="s">
        <v>29</v>
      </c>
      <c r="G7" s="8" t="s">
        <v>0</v>
      </c>
      <c r="H7" s="8" t="s">
        <v>30</v>
      </c>
    </row>
    <row r="8" spans="1:15" ht="15.5" x14ac:dyDescent="0.35">
      <c r="A8" s="123" t="s">
        <v>1</v>
      </c>
      <c r="B8" s="9" t="s">
        <v>34</v>
      </c>
      <c r="C8" s="10">
        <v>752221.72</v>
      </c>
      <c r="D8" s="11">
        <v>791867.1</v>
      </c>
      <c r="E8" s="12">
        <f>+(D8/C8)</f>
        <v>1.0527043808306944</v>
      </c>
      <c r="F8" s="13" t="s">
        <v>2</v>
      </c>
      <c r="G8" s="14">
        <f>C31*0.8</f>
        <v>1122377.3759999999</v>
      </c>
      <c r="H8" s="15">
        <f>D31*0.8</f>
        <v>1035464.008</v>
      </c>
      <c r="I8" s="16"/>
      <c r="J8" s="17">
        <f>D8-379500.78</f>
        <v>412366.31999999995</v>
      </c>
      <c r="K8" s="18"/>
      <c r="L8" s="18"/>
      <c r="M8" s="18"/>
      <c r="N8" s="18"/>
      <c r="O8" s="18"/>
    </row>
    <row r="9" spans="1:15" ht="15.5" x14ac:dyDescent="0.35">
      <c r="A9" s="124"/>
      <c r="B9" s="19"/>
      <c r="C9" s="20"/>
      <c r="D9" s="21"/>
      <c r="E9" s="22"/>
      <c r="F9" s="23" t="s">
        <v>31</v>
      </c>
      <c r="G9" s="24"/>
      <c r="H9" s="24"/>
      <c r="I9" s="18"/>
      <c r="J9" s="25"/>
      <c r="K9" s="18"/>
      <c r="L9" s="18"/>
      <c r="M9" s="18"/>
      <c r="N9" s="18"/>
      <c r="O9" s="18"/>
    </row>
    <row r="10" spans="1:15" ht="15.5" x14ac:dyDescent="0.35">
      <c r="A10" s="124"/>
      <c r="B10" s="26" t="s">
        <v>33</v>
      </c>
      <c r="C10" s="27">
        <f>SUM(C11:C12)</f>
        <v>312850</v>
      </c>
      <c r="D10" s="28">
        <f>SUM(D11:D12)</f>
        <v>94074.37999999999</v>
      </c>
      <c r="E10" s="12">
        <f t="shared" ref="E10" si="0">+(D10/C10)</f>
        <v>0.30070123062170367</v>
      </c>
      <c r="F10" s="29"/>
      <c r="G10" s="24"/>
      <c r="H10" s="30"/>
      <c r="I10" s="16"/>
      <c r="J10" s="25"/>
      <c r="K10" s="18"/>
      <c r="L10" s="18"/>
      <c r="M10" s="18"/>
      <c r="N10" s="18"/>
      <c r="O10" s="18"/>
    </row>
    <row r="11" spans="1:15" ht="15.5" x14ac:dyDescent="0.35">
      <c r="A11" s="124"/>
      <c r="B11" s="19" t="s">
        <v>35</v>
      </c>
      <c r="C11" s="20">
        <v>133250</v>
      </c>
      <c r="D11" s="21">
        <v>13222.26</v>
      </c>
      <c r="E11" s="31"/>
      <c r="F11" s="32"/>
      <c r="G11" s="30"/>
      <c r="H11" s="24"/>
      <c r="I11" s="18"/>
      <c r="J11" s="25"/>
      <c r="K11" s="18"/>
      <c r="L11" s="18"/>
      <c r="M11" s="18"/>
      <c r="N11" s="18"/>
      <c r="O11" s="18"/>
    </row>
    <row r="12" spans="1:15" ht="15.5" x14ac:dyDescent="0.35">
      <c r="A12" s="124"/>
      <c r="B12" s="19" t="s">
        <v>36</v>
      </c>
      <c r="C12" s="20">
        <v>179600</v>
      </c>
      <c r="D12" s="21">
        <v>80852.12</v>
      </c>
      <c r="E12" s="31"/>
      <c r="F12" s="33" t="s">
        <v>32</v>
      </c>
      <c r="G12" s="34">
        <f>C31*0.2</f>
        <v>280594.34399999998</v>
      </c>
      <c r="H12" s="34">
        <f>SUM(H13:H21)</f>
        <v>258866.00999999998</v>
      </c>
      <c r="I12" s="18"/>
      <c r="J12" s="35"/>
      <c r="K12" s="36"/>
      <c r="L12" s="18"/>
      <c r="M12" s="18"/>
      <c r="N12" s="18"/>
      <c r="O12" s="18"/>
    </row>
    <row r="13" spans="1:15" ht="15.5" x14ac:dyDescent="0.35">
      <c r="A13" s="124"/>
      <c r="B13" s="19"/>
      <c r="C13" s="20"/>
      <c r="D13" s="21"/>
      <c r="E13" s="31"/>
      <c r="F13" s="19" t="s">
        <v>3</v>
      </c>
      <c r="G13" s="24"/>
      <c r="H13" s="24">
        <v>36750</v>
      </c>
      <c r="I13" s="18"/>
      <c r="J13" s="18"/>
      <c r="K13" s="18"/>
      <c r="L13" s="18"/>
      <c r="M13" s="18"/>
      <c r="N13" s="18"/>
      <c r="O13" s="18"/>
    </row>
    <row r="14" spans="1:15" ht="15.5" x14ac:dyDescent="0.35">
      <c r="A14" s="124"/>
      <c r="B14" s="26" t="s">
        <v>37</v>
      </c>
      <c r="C14" s="37">
        <f>SUM(C15:C22)</f>
        <v>108900</v>
      </c>
      <c r="D14" s="38">
        <f>SUM(D15:D21)</f>
        <v>182662.69</v>
      </c>
      <c r="E14" s="39">
        <f>+(D14/C14)</f>
        <v>1.6773433425160698</v>
      </c>
      <c r="F14" s="44" t="s">
        <v>4</v>
      </c>
      <c r="G14" s="41"/>
      <c r="H14" s="41">
        <v>2431.29</v>
      </c>
      <c r="I14" s="16"/>
      <c r="J14" s="17">
        <f>D8-379500.78</f>
        <v>412366.31999999995</v>
      </c>
      <c r="K14" s="18"/>
      <c r="L14" s="18"/>
      <c r="M14" s="18"/>
      <c r="N14" s="18"/>
      <c r="O14" s="18"/>
    </row>
    <row r="15" spans="1:15" ht="15.5" x14ac:dyDescent="0.35">
      <c r="A15" s="124"/>
      <c r="B15" s="19" t="s">
        <v>39</v>
      </c>
      <c r="C15" s="20">
        <v>13500</v>
      </c>
      <c r="D15" s="21">
        <f>33700.4+8490.09-12901.94-1000</f>
        <v>28288.550000000003</v>
      </c>
      <c r="E15" s="31"/>
      <c r="F15" s="19" t="s">
        <v>5</v>
      </c>
      <c r="G15" s="24"/>
      <c r="H15" s="24">
        <v>12281.32</v>
      </c>
      <c r="I15" s="18"/>
      <c r="J15" s="18"/>
      <c r="K15" s="18"/>
      <c r="L15" s="18"/>
      <c r="M15" s="18"/>
      <c r="N15" s="18"/>
      <c r="O15" s="18"/>
    </row>
    <row r="16" spans="1:15" ht="15.5" x14ac:dyDescent="0.35">
      <c r="A16" s="124"/>
      <c r="B16" s="19" t="s">
        <v>40</v>
      </c>
      <c r="C16" s="43">
        <v>12000</v>
      </c>
      <c r="D16" s="21">
        <f>5072.45+314.6</f>
        <v>5387.05</v>
      </c>
      <c r="E16" s="31"/>
      <c r="F16" s="19" t="s">
        <v>38</v>
      </c>
      <c r="G16" s="45"/>
      <c r="H16" s="45">
        <v>91629.79</v>
      </c>
      <c r="I16" s="18"/>
      <c r="J16" s="18"/>
      <c r="K16" s="18"/>
      <c r="L16" s="18"/>
      <c r="M16" s="18"/>
      <c r="N16" s="18"/>
      <c r="O16" s="18"/>
    </row>
    <row r="17" spans="1:15" ht="15.5" x14ac:dyDescent="0.35">
      <c r="A17" s="124"/>
      <c r="B17" s="19" t="s">
        <v>41</v>
      </c>
      <c r="C17" s="20">
        <v>37000</v>
      </c>
      <c r="D17" s="46">
        <f>14830.76-314.6+12901.94+1000</f>
        <v>28418.1</v>
      </c>
      <c r="E17" s="31"/>
      <c r="F17" s="19" t="s">
        <v>12</v>
      </c>
      <c r="G17" s="24"/>
      <c r="H17" s="24">
        <v>90000</v>
      </c>
      <c r="I17" s="18"/>
      <c r="J17" s="18"/>
      <c r="K17" s="18"/>
      <c r="L17" s="18"/>
      <c r="M17" s="18"/>
      <c r="N17" s="18"/>
      <c r="O17" s="18"/>
    </row>
    <row r="18" spans="1:15" ht="15.5" x14ac:dyDescent="0.35">
      <c r="A18" s="124"/>
      <c r="B18" s="19" t="s">
        <v>42</v>
      </c>
      <c r="C18" s="20">
        <v>0</v>
      </c>
      <c r="D18" s="21"/>
      <c r="E18" s="31"/>
      <c r="F18" s="19" t="s">
        <v>18</v>
      </c>
      <c r="G18" s="24"/>
      <c r="H18" s="24">
        <v>10000</v>
      </c>
      <c r="I18" s="47"/>
      <c r="J18" s="47"/>
      <c r="K18" s="47"/>
      <c r="L18" s="47"/>
      <c r="M18" s="47"/>
      <c r="N18" s="47"/>
      <c r="O18" s="18"/>
    </row>
    <row r="19" spans="1:15" ht="15.5" x14ac:dyDescent="0.35">
      <c r="A19" s="124"/>
      <c r="B19" s="19" t="s">
        <v>43</v>
      </c>
      <c r="C19" s="20">
        <v>26000</v>
      </c>
      <c r="D19" s="21">
        <v>73193.78</v>
      </c>
      <c r="E19" s="31"/>
      <c r="F19" s="19" t="s">
        <v>19</v>
      </c>
      <c r="G19" s="24"/>
      <c r="H19" s="24">
        <v>10000</v>
      </c>
      <c r="I19" s="47"/>
      <c r="J19" s="47"/>
      <c r="K19" s="47"/>
      <c r="L19" s="47"/>
      <c r="M19" s="47"/>
      <c r="N19" s="47"/>
      <c r="O19" s="18"/>
    </row>
    <row r="20" spans="1:15" ht="15.5" x14ac:dyDescent="0.35">
      <c r="A20" s="124"/>
      <c r="B20" s="19" t="s">
        <v>44</v>
      </c>
      <c r="C20" s="20">
        <v>8000</v>
      </c>
      <c r="D20" s="21">
        <f>37118.9+5989.5</f>
        <v>43108.4</v>
      </c>
      <c r="E20" s="31"/>
      <c r="F20" s="19" t="s">
        <v>20</v>
      </c>
      <c r="G20" s="24"/>
      <c r="H20" s="24">
        <v>5500</v>
      </c>
      <c r="I20" s="47"/>
      <c r="J20" s="47"/>
      <c r="K20" s="47"/>
      <c r="L20" s="47"/>
      <c r="M20" s="47"/>
      <c r="N20" s="47"/>
      <c r="O20" s="18"/>
    </row>
    <row r="21" spans="1:15" ht="15.5" x14ac:dyDescent="0.35">
      <c r="A21" s="124"/>
      <c r="B21" s="19" t="s">
        <v>45</v>
      </c>
      <c r="C21" s="20">
        <v>12400</v>
      </c>
      <c r="D21" s="118">
        <f>4131.8+135.01</f>
        <v>4266.8100000000004</v>
      </c>
      <c r="E21" s="31"/>
      <c r="F21" s="19" t="s">
        <v>21</v>
      </c>
      <c r="G21" s="24"/>
      <c r="H21" s="24">
        <v>273.61</v>
      </c>
      <c r="I21" s="47"/>
      <c r="J21" s="47"/>
      <c r="K21" s="47"/>
      <c r="L21" s="47"/>
      <c r="M21" s="47"/>
      <c r="N21" s="47"/>
      <c r="O21" s="18"/>
    </row>
    <row r="22" spans="1:15" ht="15.5" x14ac:dyDescent="0.35">
      <c r="A22" s="124"/>
      <c r="B22" s="40"/>
      <c r="C22" s="48"/>
      <c r="D22" s="117"/>
      <c r="E22" s="31"/>
      <c r="F22" s="41"/>
      <c r="G22" s="41"/>
      <c r="H22" s="41"/>
      <c r="I22" s="47"/>
      <c r="J22" s="47"/>
      <c r="K22" s="47"/>
      <c r="L22" s="47"/>
      <c r="M22" s="47"/>
      <c r="N22" s="47"/>
      <c r="O22" s="18"/>
    </row>
    <row r="23" spans="1:15" ht="15.5" x14ac:dyDescent="0.35">
      <c r="A23" s="124"/>
      <c r="B23" s="50" t="s">
        <v>46</v>
      </c>
      <c r="C23" s="51">
        <f>SUM(C24:C29)</f>
        <v>229000</v>
      </c>
      <c r="D23" s="52">
        <f>SUM(D24:D30)</f>
        <v>225725.84</v>
      </c>
      <c r="E23" s="53">
        <f t="shared" ref="E23" si="1">+(D23/C23)</f>
        <v>0.98570235807860263</v>
      </c>
      <c r="F23" s="41"/>
      <c r="G23" s="41"/>
      <c r="H23" s="41"/>
      <c r="I23" s="47"/>
      <c r="J23" s="47"/>
      <c r="K23" s="47"/>
      <c r="L23" s="47"/>
      <c r="M23" s="47"/>
      <c r="N23" s="47"/>
      <c r="O23" s="18"/>
    </row>
    <row r="24" spans="1:15" ht="15.5" x14ac:dyDescent="0.35">
      <c r="A24" s="124"/>
      <c r="B24" s="40" t="s">
        <v>47</v>
      </c>
      <c r="C24" s="48">
        <v>23000</v>
      </c>
      <c r="D24" s="49">
        <v>17054.37</v>
      </c>
      <c r="E24" s="31"/>
      <c r="F24" s="41"/>
      <c r="G24" s="41"/>
      <c r="H24" s="41"/>
      <c r="I24" s="47"/>
      <c r="J24" s="47"/>
      <c r="K24" s="47"/>
      <c r="L24" s="47"/>
      <c r="M24" s="47"/>
      <c r="N24" s="47"/>
      <c r="O24" s="18"/>
    </row>
    <row r="25" spans="1:15" ht="15.5" x14ac:dyDescent="0.35">
      <c r="A25" s="124"/>
      <c r="B25" s="40" t="s">
        <v>48</v>
      </c>
      <c r="C25" s="48">
        <v>24000</v>
      </c>
      <c r="D25" s="49">
        <v>10800</v>
      </c>
      <c r="E25" s="31"/>
      <c r="F25" s="40"/>
      <c r="G25" s="41"/>
      <c r="H25" s="41"/>
      <c r="I25" s="47"/>
      <c r="J25" s="47"/>
      <c r="K25" s="47"/>
      <c r="L25" s="47"/>
      <c r="M25" s="47"/>
      <c r="N25" s="47"/>
      <c r="O25" s="18"/>
    </row>
    <row r="26" spans="1:15" ht="15.5" x14ac:dyDescent="0.35">
      <c r="A26" s="124"/>
      <c r="B26" s="40" t="s">
        <v>49</v>
      </c>
      <c r="C26" s="48">
        <v>14000</v>
      </c>
      <c r="D26" s="49">
        <v>8895.86</v>
      </c>
      <c r="E26" s="31"/>
      <c r="F26" s="41"/>
      <c r="G26" s="41"/>
      <c r="H26" s="41"/>
      <c r="I26" s="47"/>
      <c r="J26" s="47"/>
      <c r="K26" s="47"/>
      <c r="L26" s="47"/>
      <c r="M26" s="47"/>
      <c r="N26" s="47"/>
      <c r="O26" s="18"/>
    </row>
    <row r="27" spans="1:15" ht="15.5" x14ac:dyDescent="0.35">
      <c r="A27" s="124"/>
      <c r="B27" s="40" t="s">
        <v>6</v>
      </c>
      <c r="C27" s="48">
        <v>5500</v>
      </c>
      <c r="D27" s="49">
        <v>5500</v>
      </c>
      <c r="E27" s="31"/>
      <c r="F27" s="40"/>
      <c r="G27" s="41"/>
      <c r="H27" s="41"/>
      <c r="I27" s="47"/>
      <c r="J27" s="47"/>
      <c r="K27" s="47"/>
      <c r="L27" s="47"/>
      <c r="M27" s="47"/>
      <c r="N27" s="47"/>
      <c r="O27" s="18"/>
    </row>
    <row r="28" spans="1:15" ht="15.5" x14ac:dyDescent="0.35">
      <c r="A28" s="124"/>
      <c r="B28" s="40" t="s">
        <v>50</v>
      </c>
      <c r="C28" s="48">
        <v>16000</v>
      </c>
      <c r="D28" s="49">
        <v>24045.89</v>
      </c>
      <c r="E28" s="31"/>
      <c r="F28" s="40"/>
      <c r="G28" s="41"/>
      <c r="H28" s="41"/>
      <c r="I28" s="47"/>
      <c r="J28" s="47"/>
      <c r="K28" s="47"/>
      <c r="L28" s="47"/>
      <c r="M28" s="47"/>
      <c r="N28" s="47"/>
      <c r="O28" s="18"/>
    </row>
    <row r="29" spans="1:15" ht="15.5" x14ac:dyDescent="0.35">
      <c r="A29" s="124"/>
      <c r="B29" s="40" t="s">
        <v>51</v>
      </c>
      <c r="C29" s="48">
        <v>146500</v>
      </c>
      <c r="D29" s="49">
        <f>174044.32-135.01-8490.09-5989.5</f>
        <v>159429.72</v>
      </c>
      <c r="E29" s="31"/>
      <c r="F29" s="40"/>
      <c r="G29" s="41"/>
      <c r="H29" s="41"/>
      <c r="I29" s="47"/>
      <c r="J29" s="47"/>
      <c r="K29" s="47"/>
      <c r="L29" s="47"/>
      <c r="M29" s="47"/>
      <c r="N29" s="47"/>
      <c r="O29" s="18"/>
    </row>
    <row r="30" spans="1:15" ht="16" thickBot="1" x14ac:dyDescent="0.4">
      <c r="A30" s="124"/>
      <c r="B30" s="40"/>
      <c r="C30" s="48"/>
      <c r="D30" s="49"/>
      <c r="E30" s="54"/>
      <c r="F30" s="40"/>
      <c r="G30" s="41"/>
      <c r="H30" s="41"/>
      <c r="I30" s="47"/>
      <c r="J30" s="47"/>
      <c r="K30" s="47"/>
      <c r="L30" s="47"/>
      <c r="M30" s="47"/>
      <c r="N30" s="47"/>
      <c r="O30" s="18"/>
    </row>
    <row r="31" spans="1:15" s="2" customFormat="1" ht="20.25" customHeight="1" thickBot="1" x14ac:dyDescent="0.4">
      <c r="A31" s="6"/>
      <c r="B31" s="55" t="s">
        <v>7</v>
      </c>
      <c r="C31" s="56">
        <f>C23+C14+C10+C8</f>
        <v>1402971.72</v>
      </c>
      <c r="D31" s="57">
        <f>D23+D14+D10+D8</f>
        <v>1294330.01</v>
      </c>
      <c r="E31" s="58">
        <f>+(D31/C31)</f>
        <v>0.92256315045323933</v>
      </c>
      <c r="F31" s="55" t="s">
        <v>7</v>
      </c>
      <c r="G31" s="59">
        <f>G12+G8</f>
        <v>1402971.72</v>
      </c>
      <c r="H31" s="59">
        <f>H12+H8</f>
        <v>1294330.0179999999</v>
      </c>
      <c r="I31" s="60"/>
      <c r="J31" s="61"/>
      <c r="K31" s="61"/>
      <c r="L31" s="61"/>
      <c r="M31" s="61"/>
      <c r="N31" s="61"/>
      <c r="O31" s="62"/>
    </row>
    <row r="32" spans="1:15" s="2" customFormat="1" ht="20.25" customHeight="1" thickBot="1" x14ac:dyDescent="0.4">
      <c r="A32" s="123" t="s">
        <v>8</v>
      </c>
      <c r="B32" s="63" t="s">
        <v>53</v>
      </c>
      <c r="C32" s="106">
        <f>SUM(C33:C44)</f>
        <v>0</v>
      </c>
      <c r="D32" s="67">
        <f>SUM(D33:E44)</f>
        <v>468905.39</v>
      </c>
      <c r="E32" s="64"/>
      <c r="F32" s="65" t="s">
        <v>52</v>
      </c>
      <c r="G32" s="66">
        <f>SUM(G33:G42)</f>
        <v>0</v>
      </c>
      <c r="H32" s="67">
        <f>SUM(H33:H42)</f>
        <v>468905.37999999995</v>
      </c>
      <c r="I32" s="61"/>
      <c r="J32" s="61"/>
      <c r="K32" s="61"/>
      <c r="L32" s="61"/>
      <c r="M32" s="61"/>
      <c r="N32" s="61"/>
      <c r="O32" s="62"/>
    </row>
    <row r="33" spans="1:15" ht="15.5" x14ac:dyDescent="0.35">
      <c r="A33" s="124"/>
      <c r="B33" s="68"/>
      <c r="C33" s="69"/>
      <c r="D33" s="24"/>
      <c r="E33" s="71"/>
      <c r="F33" s="96"/>
      <c r="G33" s="105"/>
      <c r="H33" s="72"/>
      <c r="I33" s="73"/>
      <c r="J33" s="47"/>
      <c r="K33" s="47"/>
      <c r="L33" s="47"/>
      <c r="M33" s="47"/>
      <c r="N33" s="47"/>
      <c r="O33" s="18"/>
    </row>
    <row r="34" spans="1:15" ht="15.5" x14ac:dyDescent="0.35">
      <c r="A34" s="124"/>
      <c r="B34" s="74" t="s">
        <v>9</v>
      </c>
      <c r="C34" s="78"/>
      <c r="D34" s="21">
        <v>74783.839999999997</v>
      </c>
      <c r="E34" s="75"/>
      <c r="F34" s="97" t="s">
        <v>9</v>
      </c>
      <c r="G34" s="24"/>
      <c r="H34" s="70">
        <f>D34</f>
        <v>74783.839999999997</v>
      </c>
      <c r="I34" s="47"/>
      <c r="J34" s="47"/>
      <c r="K34" s="47"/>
      <c r="L34" s="47"/>
      <c r="M34" s="47"/>
      <c r="N34" s="47"/>
      <c r="O34" s="18"/>
    </row>
    <row r="35" spans="1:15" ht="15.5" x14ac:dyDescent="0.35">
      <c r="A35" s="124"/>
      <c r="B35" s="76" t="s">
        <v>10</v>
      </c>
      <c r="C35" s="78"/>
      <c r="D35" s="24">
        <v>102771.14</v>
      </c>
      <c r="E35" s="77"/>
      <c r="F35" s="98" t="str">
        <f>+B35</f>
        <v>I2I</v>
      </c>
      <c r="G35" s="24"/>
      <c r="H35" s="70">
        <f>D35</f>
        <v>102771.14</v>
      </c>
      <c r="I35" s="47"/>
      <c r="J35" s="47"/>
      <c r="K35" s="47"/>
      <c r="L35" s="47"/>
      <c r="M35" s="47"/>
      <c r="N35" s="47"/>
      <c r="O35" s="18"/>
    </row>
    <row r="36" spans="1:15" ht="15.5" x14ac:dyDescent="0.35">
      <c r="A36" s="124"/>
      <c r="B36" s="19" t="s">
        <v>22</v>
      </c>
      <c r="C36" s="78"/>
      <c r="D36" s="24">
        <v>25626.69</v>
      </c>
      <c r="E36" s="77"/>
      <c r="F36" s="98" t="s">
        <v>22</v>
      </c>
      <c r="G36" s="24"/>
      <c r="H36" s="70">
        <v>25557.46</v>
      </c>
      <c r="I36" s="47"/>
      <c r="J36" s="47"/>
      <c r="K36" s="47"/>
      <c r="L36" s="47"/>
      <c r="M36" s="47"/>
      <c r="N36" s="47"/>
      <c r="O36" s="18"/>
    </row>
    <row r="37" spans="1:15" ht="15.5" x14ac:dyDescent="0.35">
      <c r="A37" s="124"/>
      <c r="B37" s="42" t="s">
        <v>11</v>
      </c>
      <c r="C37" s="78"/>
      <c r="D37" s="24">
        <v>20592.18</v>
      </c>
      <c r="E37" s="77"/>
      <c r="F37" s="98" t="s">
        <v>11</v>
      </c>
      <c r="G37" s="24"/>
      <c r="H37" s="70">
        <f>D37</f>
        <v>20592.18</v>
      </c>
      <c r="I37" s="47"/>
      <c r="J37" s="47"/>
      <c r="K37" s="47"/>
      <c r="L37" s="47"/>
      <c r="M37" s="47"/>
      <c r="N37" s="47"/>
      <c r="O37" s="18"/>
    </row>
    <row r="38" spans="1:15" ht="15.5" x14ac:dyDescent="0.35">
      <c r="A38" s="124"/>
      <c r="B38" s="19" t="s">
        <v>14</v>
      </c>
      <c r="C38" s="107"/>
      <c r="D38" s="24">
        <v>8788.91</v>
      </c>
      <c r="E38" s="79"/>
      <c r="F38" s="99" t="s">
        <v>14</v>
      </c>
      <c r="G38" s="24"/>
      <c r="H38" s="70">
        <f>D38</f>
        <v>8788.91</v>
      </c>
      <c r="I38" s="47"/>
      <c r="J38" s="47"/>
      <c r="K38" s="47"/>
      <c r="L38" s="47"/>
      <c r="M38" s="47"/>
      <c r="N38" s="47"/>
      <c r="O38" s="18"/>
    </row>
    <row r="39" spans="1:15" ht="15.5" x14ac:dyDescent="0.35">
      <c r="A39" s="124"/>
      <c r="B39" s="19" t="s">
        <v>15</v>
      </c>
      <c r="C39" s="107"/>
      <c r="D39" s="24">
        <v>63900.98</v>
      </c>
      <c r="E39" s="79"/>
      <c r="F39" s="99" t="s">
        <v>15</v>
      </c>
      <c r="G39" s="24"/>
      <c r="H39" s="70">
        <f>D39</f>
        <v>63900.98</v>
      </c>
      <c r="I39" s="47"/>
      <c r="J39" s="47"/>
      <c r="K39" s="47"/>
      <c r="L39" s="47"/>
      <c r="M39" s="47"/>
      <c r="N39" s="47"/>
      <c r="O39" s="18"/>
    </row>
    <row r="40" spans="1:15" ht="15.5" x14ac:dyDescent="0.35">
      <c r="A40" s="124"/>
      <c r="B40" s="19" t="s">
        <v>12</v>
      </c>
      <c r="C40" s="107"/>
      <c r="D40" s="24">
        <v>84882.66</v>
      </c>
      <c r="E40" s="79"/>
      <c r="F40" s="100" t="str">
        <f>B40</f>
        <v>Wellspring</v>
      </c>
      <c r="G40" s="24"/>
      <c r="H40" s="70">
        <f>D40</f>
        <v>84882.66</v>
      </c>
      <c r="I40" s="47"/>
      <c r="J40" s="47"/>
      <c r="K40" s="47"/>
      <c r="L40" s="47"/>
      <c r="M40" s="47"/>
      <c r="N40" s="47"/>
      <c r="O40" s="18"/>
    </row>
    <row r="41" spans="1:15" ht="15.5" x14ac:dyDescent="0.35">
      <c r="A41" s="124"/>
      <c r="B41" s="19" t="s">
        <v>54</v>
      </c>
      <c r="C41" s="78"/>
      <c r="D41" s="24">
        <v>38304.35</v>
      </c>
      <c r="E41" s="80"/>
      <c r="F41" s="101" t="s">
        <v>38</v>
      </c>
      <c r="G41" s="24"/>
      <c r="H41" s="24">
        <v>87628.21</v>
      </c>
      <c r="I41" s="47"/>
      <c r="J41" s="47"/>
      <c r="K41" s="47"/>
      <c r="L41" s="47"/>
      <c r="M41" s="47"/>
      <c r="N41" s="47"/>
      <c r="O41" s="18"/>
    </row>
    <row r="42" spans="1:15" ht="15.5" x14ac:dyDescent="0.35">
      <c r="A42" s="124"/>
      <c r="B42" s="19"/>
      <c r="C42" s="107"/>
      <c r="D42" s="41"/>
      <c r="E42" s="79"/>
      <c r="F42" s="102"/>
      <c r="G42" s="41"/>
      <c r="H42" s="41"/>
      <c r="I42" s="47"/>
      <c r="J42" s="47"/>
      <c r="K42" s="47"/>
      <c r="L42" s="47"/>
      <c r="M42" s="47"/>
      <c r="N42" s="47"/>
      <c r="O42" s="18"/>
    </row>
    <row r="43" spans="1:15" ht="15.5" x14ac:dyDescent="0.35">
      <c r="A43" s="124"/>
      <c r="B43" s="19"/>
      <c r="C43" s="78"/>
      <c r="D43" s="24"/>
      <c r="E43" s="109"/>
      <c r="F43" s="101"/>
      <c r="G43" s="24"/>
      <c r="H43" s="70"/>
      <c r="I43" s="47"/>
      <c r="J43" s="81"/>
      <c r="K43" s="47"/>
      <c r="L43" s="47"/>
      <c r="M43" s="47"/>
      <c r="N43" s="47"/>
      <c r="O43" s="18"/>
    </row>
    <row r="44" spans="1:15" ht="18" customHeight="1" thickBot="1" x14ac:dyDescent="0.4">
      <c r="A44" s="124"/>
      <c r="B44" s="82" t="s">
        <v>17</v>
      </c>
      <c r="C44" s="83"/>
      <c r="D44" s="112">
        <v>49254.64</v>
      </c>
      <c r="E44" s="110"/>
      <c r="F44" s="103"/>
      <c r="G44" s="84"/>
      <c r="H44" s="85"/>
      <c r="I44" s="47"/>
      <c r="J44" s="81"/>
      <c r="K44" s="47"/>
      <c r="L44" s="47"/>
      <c r="M44" s="47"/>
      <c r="N44" s="47"/>
      <c r="O44" s="18"/>
    </row>
    <row r="45" spans="1:15" ht="24" customHeight="1" thickBot="1" x14ac:dyDescent="0.4">
      <c r="A45" s="125"/>
      <c r="B45" s="86" t="s">
        <v>7</v>
      </c>
      <c r="C45" s="108">
        <f>SUM(C33:C44)</f>
        <v>0</v>
      </c>
      <c r="D45" s="87">
        <f>SUM(D33:D44)</f>
        <v>468905.39</v>
      </c>
      <c r="E45" s="111"/>
      <c r="F45" s="104" t="s">
        <v>7</v>
      </c>
      <c r="G45" s="87">
        <f>SUM(G33:G44)</f>
        <v>0</v>
      </c>
      <c r="H45" s="88">
        <f>SUM(H33:H43)</f>
        <v>468905.37999999995</v>
      </c>
      <c r="I45" s="47"/>
      <c r="J45" s="47"/>
      <c r="K45" s="47"/>
      <c r="L45" s="47"/>
      <c r="M45" s="47"/>
      <c r="N45" s="47"/>
      <c r="O45" s="18"/>
    </row>
    <row r="46" spans="1:15" ht="24" customHeight="1" thickBot="1" x14ac:dyDescent="0.4">
      <c r="B46" s="89" t="s">
        <v>13</v>
      </c>
      <c r="C46" s="90">
        <f>C45+C31</f>
        <v>1402971.72</v>
      </c>
      <c r="D46" s="90">
        <f>D45+D31</f>
        <v>1763235.4</v>
      </c>
      <c r="E46" s="91"/>
      <c r="F46" s="92" t="s">
        <v>13</v>
      </c>
      <c r="G46" s="90">
        <f>G31+G45</f>
        <v>1402971.72</v>
      </c>
      <c r="H46" s="93">
        <f>H31+H45</f>
        <v>1763235.3979999998</v>
      </c>
      <c r="I46" s="47"/>
      <c r="J46" s="47"/>
      <c r="K46" s="47"/>
      <c r="L46" s="47"/>
      <c r="M46" s="47"/>
      <c r="N46" s="47"/>
      <c r="O46" s="18"/>
    </row>
    <row r="47" spans="1:15" ht="15.5" x14ac:dyDescent="0.35">
      <c r="D47" s="119">
        <f>D46-H46</f>
        <v>2.0000000949949026E-3</v>
      </c>
      <c r="I47" s="47"/>
      <c r="J47" s="47"/>
      <c r="K47" s="47"/>
      <c r="L47" s="47"/>
      <c r="M47" s="47"/>
      <c r="N47" s="47"/>
      <c r="O47" s="18"/>
    </row>
    <row r="48" spans="1:15" ht="15.5" x14ac:dyDescent="0.35">
      <c r="F48" s="1"/>
      <c r="I48" s="47"/>
      <c r="J48" s="47"/>
      <c r="K48" s="47"/>
      <c r="L48" s="47"/>
      <c r="M48" s="47"/>
      <c r="N48" s="47"/>
      <c r="O48" s="18"/>
    </row>
    <row r="49" spans="1:15" ht="15.5" x14ac:dyDescent="0.35">
      <c r="A49" s="113" t="s">
        <v>16</v>
      </c>
      <c r="B49" s="114"/>
      <c r="C49" s="114"/>
      <c r="E49" s="115"/>
      <c r="I49" s="47"/>
      <c r="J49" s="47"/>
      <c r="K49" s="47"/>
      <c r="L49" s="47"/>
      <c r="M49" s="47"/>
      <c r="N49" s="47"/>
      <c r="O49" s="18"/>
    </row>
    <row r="50" spans="1:15" ht="15.5" x14ac:dyDescent="0.35">
      <c r="B50" s="114"/>
      <c r="C50" s="114"/>
      <c r="E50" s="115"/>
      <c r="I50" s="47"/>
      <c r="J50" s="47"/>
      <c r="K50" s="47"/>
      <c r="L50" s="47"/>
      <c r="M50" s="47"/>
      <c r="N50" s="47"/>
      <c r="O50" s="18"/>
    </row>
    <row r="51" spans="1:15" ht="15.5" x14ac:dyDescent="0.35">
      <c r="B51" s="114"/>
      <c r="C51" s="114"/>
      <c r="E51" s="115"/>
      <c r="I51" s="18"/>
      <c r="J51" s="18"/>
      <c r="K51" s="18"/>
      <c r="L51" s="18"/>
      <c r="M51" s="18"/>
      <c r="N51" s="18"/>
      <c r="O51" s="18"/>
    </row>
    <row r="52" spans="1:15" ht="15.5" x14ac:dyDescent="0.35">
      <c r="B52" s="114"/>
      <c r="C52" s="114"/>
      <c r="E52" s="115"/>
      <c r="I52" s="18"/>
      <c r="J52" s="18"/>
      <c r="K52" s="18"/>
      <c r="L52" s="18"/>
      <c r="M52" s="18"/>
      <c r="N52" s="18"/>
      <c r="O52" s="18"/>
    </row>
    <row r="53" spans="1:15" ht="15.5" x14ac:dyDescent="0.35">
      <c r="B53" s="114"/>
      <c r="C53" s="114"/>
      <c r="E53" s="115"/>
      <c r="I53" s="18"/>
      <c r="J53" s="18"/>
      <c r="K53" s="18"/>
      <c r="L53" s="18"/>
      <c r="M53" s="18"/>
      <c r="N53" s="18"/>
      <c r="O53" s="18"/>
    </row>
    <row r="54" spans="1:15" ht="15.5" x14ac:dyDescent="0.35">
      <c r="B54" s="94"/>
      <c r="C54" s="95"/>
      <c r="E54" s="116"/>
      <c r="I54" s="18"/>
      <c r="J54" s="18"/>
      <c r="K54" s="18"/>
      <c r="L54" s="18"/>
      <c r="M54" s="18"/>
      <c r="N54" s="18"/>
      <c r="O54" s="18"/>
    </row>
    <row r="55" spans="1:15" ht="15.5" x14ac:dyDescent="0.35">
      <c r="B55" s="94"/>
      <c r="C55" s="95"/>
      <c r="I55" s="18"/>
      <c r="J55" s="18"/>
      <c r="K55" s="18"/>
      <c r="L55" s="18"/>
      <c r="M55" s="18"/>
      <c r="N55" s="18"/>
      <c r="O55" s="18"/>
    </row>
    <row r="56" spans="1:15" ht="15.5" x14ac:dyDescent="0.35">
      <c r="B56" s="94"/>
      <c r="C56" s="95"/>
      <c r="I56" s="18"/>
      <c r="J56" s="18"/>
      <c r="K56" s="18"/>
      <c r="L56" s="18"/>
      <c r="M56" s="18"/>
      <c r="N56" s="18"/>
      <c r="O56" s="18"/>
    </row>
    <row r="57" spans="1:15" ht="15.5" x14ac:dyDescent="0.35">
      <c r="B57" s="94"/>
      <c r="C57" s="95"/>
      <c r="I57" s="18"/>
      <c r="J57" s="18"/>
      <c r="K57" s="18"/>
      <c r="L57" s="18"/>
      <c r="M57" s="18"/>
      <c r="N57" s="18"/>
      <c r="O57" s="18"/>
    </row>
    <row r="58" spans="1:15" ht="15.5" x14ac:dyDescent="0.35">
      <c r="B58" s="94"/>
      <c r="C58" s="95"/>
    </row>
    <row r="59" spans="1:15" ht="15.5" x14ac:dyDescent="0.35">
      <c r="B59" s="94"/>
      <c r="C59" s="95"/>
    </row>
    <row r="60" spans="1:15" ht="15.5" x14ac:dyDescent="0.35">
      <c r="B60" s="94"/>
      <c r="C60" s="95"/>
    </row>
    <row r="61" spans="1:15" ht="15.5" x14ac:dyDescent="0.35">
      <c r="B61" s="94"/>
      <c r="C61" s="95"/>
    </row>
  </sheetData>
  <mergeCells count="3">
    <mergeCell ref="B4:H4"/>
    <mergeCell ref="A8:A30"/>
    <mergeCell ref="A32:A4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2021-02-24T12:40:05Z</cp:lastPrinted>
  <dcterms:created xsi:type="dcterms:W3CDTF">2020-04-29T13:06:32Z</dcterms:created>
  <dcterms:modified xsi:type="dcterms:W3CDTF">2021-03-02T14:47:58Z</dcterms:modified>
</cp:coreProperties>
</file>