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Ireland\Board sessions\Ready for Raquel\"/>
    </mc:Choice>
  </mc:AlternateContent>
  <xr:revisionPtr revIDLastSave="0" documentId="13_ncr:1_{C1AFC72F-0D0D-4B6A-BBDD-856700A700DA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09 2022" sheetId="6" r:id="rId1"/>
    <sheet name="Non eligible Cost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7" l="1"/>
  <c r="D13" i="6"/>
  <c r="E13" i="6" s="1"/>
  <c r="F39" i="6"/>
  <c r="H39" i="6"/>
  <c r="G46" i="6"/>
  <c r="C46" i="6"/>
  <c r="C47" i="6" s="1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G30" i="6"/>
  <c r="C30" i="6"/>
  <c r="C29" i="6"/>
  <c r="G11" i="6" s="1"/>
  <c r="D23" i="6"/>
  <c r="D21" i="6" s="1"/>
  <c r="H11" i="6"/>
  <c r="E10" i="6"/>
  <c r="G8" i="6"/>
  <c r="E8" i="6"/>
  <c r="G29" i="6" l="1"/>
  <c r="G47" i="6" s="1"/>
  <c r="H30" i="6"/>
  <c r="H46" i="6"/>
  <c r="D29" i="6"/>
  <c r="E29" i="6" s="1"/>
  <c r="D46" i="6"/>
  <c r="D30" i="6"/>
  <c r="E21" i="6"/>
  <c r="H8" i="6" l="1"/>
  <c r="I11" i="6" s="1"/>
  <c r="D47" i="6"/>
  <c r="I9" i="6" l="1"/>
  <c r="H29" i="6"/>
  <c r="H47" i="6" s="1"/>
</calcChain>
</file>

<file path=xl/sharedStrings.xml><?xml version="1.0" encoding="utf-8"?>
<sst xmlns="http://schemas.openxmlformats.org/spreadsheetml/2006/main" count="69" uniqueCount="61">
  <si>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</si>
  <si>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</si>
  <si>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</si>
  <si>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</si>
  <si>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</si>
  <si>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</si>
  <si>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</si>
  <si>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</si>
  <si>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 xml:space="preserve">Heading 2 - Travel, accomodation &amp; subsistence 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</si>
  <si>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</si>
  <si>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</si>
  <si>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</si>
  <si>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</si>
  <si>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</si>
  <si>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</si>
  <si>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</si>
  <si>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</si>
  <si>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</si>
  <si>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</si>
  <si>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</si>
  <si>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</si>
  <si>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</si>
  <si>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</si>
  <si>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</si>
  <si>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</si>
  <si>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</si>
  <si>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</si>
  <si>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</si>
  <si>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</si>
  <si>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</si>
  <si>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</si>
  <si>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</si>
  <si>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</si>
  <si>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</si>
  <si>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Wellspring</t>
  </si>
  <si>
    <t>GRAND TOTAL</t>
  </si>
  <si>
    <t>VIVID</t>
  </si>
  <si>
    <t>(1)</t>
  </si>
  <si>
    <t>Surplus</t>
  </si>
  <si>
    <t>Siteimprove</t>
  </si>
  <si>
    <t>Facebook</t>
  </si>
  <si>
    <t>Waicoop</t>
  </si>
  <si>
    <t>Previous years costs</t>
  </si>
  <si>
    <t>Non eligible membershipfees</t>
  </si>
  <si>
    <t>Microsoft</t>
  </si>
  <si>
    <t xml:space="preserve">Other Income </t>
  </si>
  <si>
    <t>Non eligible attendance costs</t>
  </si>
  <si>
    <t>Non eligible Scholarship granted</t>
  </si>
  <si>
    <t>Non eligible costs (1)</t>
  </si>
  <si>
    <t>Other Non eligible costs</t>
  </si>
  <si>
    <t>Total amounts 2021</t>
  </si>
  <si>
    <t>In percentage of eligible costs  90%</t>
  </si>
  <si>
    <t>Citi Foundation</t>
  </si>
  <si>
    <t>UNSR</t>
  </si>
  <si>
    <t>Ukraine</t>
  </si>
  <si>
    <t>Supplement Unit costs travel EC</t>
  </si>
  <si>
    <t>Accounts 01/01/2022 - 30/09/2022</t>
  </si>
  <si>
    <t>Uni4All</t>
  </si>
  <si>
    <t>Apple</t>
  </si>
  <si>
    <t>Non Eligible Costs</t>
  </si>
  <si>
    <t>DOC-BOARD-22-11-11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</si>
</sst>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#,##0\ &quot;€&quot;"/>
    <numFmt numFmtId="167" formatCode="#,##0.00\ ;\-#,##0.00"/>
    <numFmt numFmtId="168" formatCode="&quot;€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0" fontId="2" fillId="2" borderId="8" xfId="0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0" fontId="5" fillId="0" borderId="0" xfId="0" applyFont="1"/>
    <xf numFmtId="0" fontId="0" fillId="0" borderId="8" xfId="0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0" fontId="0" fillId="0" borderId="5" xfId="0" applyBorder="1"/>
    <xf numFmtId="4" fontId="0" fillId="0" borderId="5" xfId="0" applyNumberFormat="1" applyBorder="1"/>
    <xf numFmtId="0" fontId="8" fillId="0" borderId="0" xfId="0" applyFont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4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 applyBorder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0" fontId="1" fillId="0" borderId="0" xfId="0" applyFont="1"/>
    <xf numFmtId="0" fontId="13" fillId="0" borderId="0" xfId="6" applyFont="1"/>
    <xf numFmtId="4" fontId="13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68" fontId="16" fillId="0" borderId="0" xfId="0" applyNumberFormat="1" applyFont="1"/>
    <xf numFmtId="168" fontId="8" fillId="0" borderId="0" xfId="0" applyNumberFormat="1" applyFont="1"/>
    <xf numFmtId="4" fontId="13" fillId="0" borderId="0" xfId="0" applyNumberFormat="1" applyFont="1" applyAlignment="1">
      <alignment horizontal="right"/>
    </xf>
    <xf numFmtId="49" fontId="13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Font="1" applyAlignment="1">
      <alignment horizontal="right"/>
    </xf>
    <xf numFmtId="4" fontId="11" fillId="0" borderId="0" xfId="5" applyNumberFormat="1" applyFont="1"/>
    <xf numFmtId="4" fontId="17" fillId="0" borderId="0" xfId="6" applyNumberFormat="1" applyFont="1"/>
    <xf numFmtId="4" fontId="0" fillId="0" borderId="0" xfId="0" applyNumberFormat="1" applyBorder="1"/>
    <xf numFmtId="0" fontId="13" fillId="0" borderId="0" xfId="6" applyFont="1" applyFill="1"/>
    <xf numFmtId="4" fontId="0" fillId="4" borderId="11" xfId="0" applyNumberFormat="1" applyFill="1" applyBorder="1"/>
    <xf numFmtId="4" fontId="0" fillId="0" borderId="11" xfId="0" applyNumberFormat="1" applyBorder="1"/>
    <xf numFmtId="4" fontId="0" fillId="0" borderId="13" xfId="0" applyNumberFormat="1" applyBorder="1"/>
    <xf numFmtId="4" fontId="4" fillId="0" borderId="7" xfId="0" applyNumberFormat="1" applyFont="1" applyFill="1" applyBorder="1" applyAlignment="1">
      <alignment horizontal="right"/>
    </xf>
    <xf numFmtId="4" fontId="8" fillId="0" borderId="0" xfId="0" applyNumberFormat="1" applyFont="1" applyFill="1"/>
    <xf numFmtId="0" fontId="5" fillId="0" borderId="0" xfId="0" applyFont="1" applyFill="1"/>
    <xf numFmtId="0" fontId="18" fillId="0" borderId="0" xfId="0" applyFont="1"/>
    <xf numFmtId="49" fontId="15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9" fillId="0" borderId="0" xfId="0" applyNumberFormat="1" applyFont="1"/>
  </cellXfs>
  <cellStyles count="8">
    <cellStyle name="Comma" xfId="1" builtinId="3"/>
    <cellStyle name="Comma 2" xfId="7" xr:uid="{60216F16-CDEA-4A88-999F-B5A9876223B1}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135804</xdr:colOff>
      <xdr:row>1</xdr:row>
      <xdr:rowOff>15047</xdr:rowOff>
    </xdr:from>
    <xdr:to>
      <xdr:col>1</xdr:col>
      <xdr:colOff>693623</xdr:colOff>
      <xdr:row>4</xdr:row>
      <xdr:rowOff>27214</xdr:rowOff>
    </xdr:to>
    <xdr:pic>
      <xdr:nvPicPr>
        <xdr:cNvPr id="3" name="Picture 18" descr="logo EDF">
          <a:extLst>
            <a:ext uri="{FF2B5EF4-FFF2-40B4-BE49-F238E27FC236}">
              <a16:creationId xmlns:a16="http://schemas.microsoft.com/office/drawing/2014/main" id="{22BD78F3-12D6-0994-8AA6-DF1B143A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233" y="196476"/>
          <a:ext cx="557819" cy="610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864561</xdr:colOff>
      <xdr:row>1</xdr:row>
      <xdr:rowOff>92742</xdr:rowOff>
    </xdr:from>
    <xdr:to>
      <xdr:col>1</xdr:col>
      <xdr:colOff>1586709</xdr:colOff>
      <xdr:row>3</xdr:row>
      <xdr:rowOff>136072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64DE68A-F8CB-00E6-7E13-7368CEF7E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990" y="274171"/>
          <a:ext cx="722148" cy="46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1809110</xdr:colOff>
      <xdr:row>1</xdr:row>
      <xdr:rowOff>66595</xdr:rowOff>
    </xdr:from>
    <xdr:to>
      <xdr:col>1</xdr:col>
      <xdr:colOff>2549211</xdr:colOff>
      <xdr:row>4</xdr:row>
      <xdr:rowOff>117929</xdr:rowOff>
    </xdr:to>
    <xdr:pic>
      <xdr:nvPicPr>
        <xdr:cNvPr id="5" name="Picture 17" descr="logo funded by the european union">
          <a:extLst>
            <a:ext uri="{FF2B5EF4-FFF2-40B4-BE49-F238E27FC236}">
              <a16:creationId xmlns:a16="http://schemas.microsoft.com/office/drawing/2014/main" id="{06151BBC-4919-BFF2-9ABD-2DE1D31E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4539" y="248024"/>
          <a:ext cx="740101" cy="650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D69D-E756-41FC-A87A-4371F54AEB64}">
  <dimension ref="A2:O62"/>
  <sheetViews>
    <sheetView tabSelected="1" zoomScale="70" zoomScaleNormal="70" workbookViewId="0">
      <selection activeCell="L16" sqref="L16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19.54296875" bestFit="1" customWidth="1"/>
    <col min="14" max="14" width="15" bestFit="1" customWidth="1"/>
  </cols>
  <sheetData>
    <row r="2" spans="1:15" ht="18.5" x14ac:dyDescent="0.45">
      <c r="B2" s="121" t="s">
        <v>56</v>
      </c>
      <c r="C2" s="121"/>
      <c r="D2" s="121"/>
      <c r="E2" s="121"/>
      <c r="F2" s="121"/>
      <c r="G2" s="121"/>
      <c r="H2" s="121"/>
    </row>
    <row r="4" spans="1:15" ht="23.5" x14ac:dyDescent="0.55000000000000004">
      <c r="G4" s="128" t="s">
        <v>60</v>
      </c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102" t="s">
        <v>1</v>
      </c>
      <c r="H7" s="7" t="s">
        <v>2</v>
      </c>
    </row>
    <row r="8" spans="1:15" ht="15.5" x14ac:dyDescent="0.35">
      <c r="A8" s="122" t="s">
        <v>5</v>
      </c>
      <c r="B8" s="8" t="s">
        <v>6</v>
      </c>
      <c r="C8" s="9">
        <v>837984</v>
      </c>
      <c r="D8" s="117">
        <v>647557.6</v>
      </c>
      <c r="E8" s="72">
        <f>+(D8/C8)</f>
        <v>0.77275652041089082</v>
      </c>
      <c r="F8" s="10" t="s">
        <v>7</v>
      </c>
      <c r="G8" s="103">
        <f>C29*0.9</f>
        <v>1415370.6</v>
      </c>
      <c r="H8" s="11">
        <f>D29*0.9</f>
        <v>1059742.1700000002</v>
      </c>
      <c r="I8" s="12"/>
      <c r="J8" s="118"/>
      <c r="K8" s="119"/>
      <c r="L8" s="13"/>
      <c r="M8" s="13"/>
      <c r="N8" s="13"/>
      <c r="O8" s="13"/>
    </row>
    <row r="9" spans="1:15" ht="15.5" x14ac:dyDescent="0.35">
      <c r="A9" s="123"/>
      <c r="B9" s="14"/>
      <c r="C9" s="115"/>
      <c r="D9" s="15"/>
      <c r="E9" s="73"/>
      <c r="F9" s="16" t="s">
        <v>51</v>
      </c>
      <c r="G9" s="51"/>
      <c r="H9" s="17"/>
      <c r="I9" s="13">
        <f>H8*0.2</f>
        <v>211948.43400000004</v>
      </c>
      <c r="J9" s="18"/>
      <c r="K9" s="13"/>
      <c r="L9" s="13"/>
      <c r="M9" s="13"/>
      <c r="N9" s="13"/>
      <c r="O9" s="13"/>
    </row>
    <row r="10" spans="1:15" ht="15.5" x14ac:dyDescent="0.35">
      <c r="A10" s="123"/>
      <c r="B10" s="19" t="s">
        <v>8</v>
      </c>
      <c r="C10" s="20">
        <v>243650</v>
      </c>
      <c r="D10" s="21">
        <v>213870.5</v>
      </c>
      <c r="E10" s="72">
        <f t="shared" ref="E10" si="0">+(D10/C10)</f>
        <v>0.87777754976400579</v>
      </c>
      <c r="F10" s="22"/>
      <c r="G10" s="51"/>
      <c r="H10" s="23"/>
      <c r="I10" s="12"/>
      <c r="J10" s="95"/>
      <c r="K10" s="13"/>
      <c r="L10" s="13"/>
      <c r="M10" s="13"/>
      <c r="N10" s="13"/>
      <c r="O10" s="13"/>
    </row>
    <row r="11" spans="1:15" ht="15.5" x14ac:dyDescent="0.35">
      <c r="A11" s="123"/>
      <c r="B11" s="14"/>
      <c r="C11" s="115"/>
      <c r="D11" s="15"/>
      <c r="E11" s="74"/>
      <c r="F11" s="84" t="s">
        <v>9</v>
      </c>
      <c r="G11" s="104">
        <f>C29*0.1</f>
        <v>157263.40000000002</v>
      </c>
      <c r="H11" s="24">
        <f>SUM(H12:H19)</f>
        <v>76766.820000000007</v>
      </c>
      <c r="I11" s="13">
        <f>H8*0.2</f>
        <v>211948.43400000004</v>
      </c>
      <c r="J11" s="96"/>
      <c r="K11" s="25"/>
      <c r="L11" s="13"/>
      <c r="M11" s="13"/>
      <c r="N11" s="13"/>
      <c r="O11" s="13"/>
    </row>
    <row r="12" spans="1:15" ht="15.5" x14ac:dyDescent="0.35">
      <c r="A12" s="123"/>
      <c r="B12" s="14"/>
      <c r="C12" s="115"/>
      <c r="D12" s="15"/>
      <c r="E12" s="74"/>
      <c r="F12" s="14" t="s">
        <v>10</v>
      </c>
      <c r="G12" s="51">
        <v>49000</v>
      </c>
      <c r="H12" s="17"/>
      <c r="I12" s="13"/>
      <c r="J12" s="33"/>
      <c r="K12" s="13"/>
      <c r="L12" s="13"/>
      <c r="M12" s="13"/>
      <c r="N12" s="13"/>
      <c r="O12" s="13"/>
    </row>
    <row r="13" spans="1:15" ht="15.5" x14ac:dyDescent="0.35">
      <c r="A13" s="123"/>
      <c r="B13" s="19" t="s">
        <v>11</v>
      </c>
      <c r="C13" s="26">
        <v>293000</v>
      </c>
      <c r="D13" s="27">
        <f>SUM(D14:D19)</f>
        <v>146637.66000000003</v>
      </c>
      <c r="E13" s="75">
        <f>+(D13/C13)</f>
        <v>0.50046982935153594</v>
      </c>
      <c r="F13" s="31" t="s">
        <v>17</v>
      </c>
      <c r="G13" s="108">
        <v>32000</v>
      </c>
      <c r="H13" s="17">
        <v>21766.82</v>
      </c>
      <c r="I13" s="12"/>
      <c r="J13" s="53"/>
      <c r="K13" s="13"/>
      <c r="L13" s="13"/>
      <c r="M13" s="13"/>
      <c r="N13" s="13"/>
      <c r="O13" s="13"/>
    </row>
    <row r="14" spans="1:15" ht="15.5" x14ac:dyDescent="0.35">
      <c r="A14" s="123"/>
      <c r="B14" s="14" t="s">
        <v>12</v>
      </c>
      <c r="C14" s="115">
        <v>91000</v>
      </c>
      <c r="D14" s="70">
        <v>76146.11</v>
      </c>
      <c r="E14" s="74"/>
      <c r="F14" s="14" t="s">
        <v>16</v>
      </c>
      <c r="G14" s="106"/>
      <c r="H14" s="32"/>
      <c r="I14" s="13"/>
      <c r="J14" s="33"/>
      <c r="K14" s="13"/>
      <c r="L14" s="13"/>
      <c r="M14" s="13"/>
      <c r="N14" s="13"/>
      <c r="O14" s="13"/>
    </row>
    <row r="15" spans="1:15" ht="15.5" x14ac:dyDescent="0.35">
      <c r="A15" s="123"/>
      <c r="B15" s="14" t="s">
        <v>13</v>
      </c>
      <c r="C15" s="114">
        <v>10000</v>
      </c>
      <c r="D15" s="70">
        <v>10456.92</v>
      </c>
      <c r="E15" s="74"/>
      <c r="F15" s="14" t="s">
        <v>44</v>
      </c>
      <c r="G15" s="51">
        <v>40000</v>
      </c>
      <c r="H15" s="17">
        <v>35000</v>
      </c>
      <c r="I15" s="13"/>
      <c r="J15" s="33"/>
      <c r="K15" s="13"/>
      <c r="L15" s="13"/>
      <c r="M15" s="13"/>
      <c r="N15" s="13"/>
      <c r="O15" s="13"/>
    </row>
    <row r="16" spans="1:15" ht="15.5" x14ac:dyDescent="0.35">
      <c r="A16" s="123"/>
      <c r="B16" s="14" t="s">
        <v>15</v>
      </c>
      <c r="C16" s="115">
        <v>16000</v>
      </c>
      <c r="D16" s="98">
        <v>1548.8</v>
      </c>
      <c r="E16" s="74"/>
      <c r="F16" s="14" t="s">
        <v>39</v>
      </c>
      <c r="G16" s="51">
        <v>10000</v>
      </c>
      <c r="H16" s="17"/>
      <c r="I16" s="13"/>
      <c r="J16" s="33"/>
      <c r="K16" s="13"/>
      <c r="L16" s="13"/>
      <c r="M16" s="13" t="s">
        <v>50</v>
      </c>
      <c r="N16" s="13"/>
      <c r="O16" s="13"/>
    </row>
    <row r="17" spans="1:15" ht="15.5" x14ac:dyDescent="0.35">
      <c r="A17" s="123"/>
      <c r="B17" s="14" t="s">
        <v>18</v>
      </c>
      <c r="C17" s="115">
        <v>24000</v>
      </c>
      <c r="D17" s="70">
        <v>36197.18</v>
      </c>
      <c r="E17" s="74"/>
      <c r="F17" s="14" t="s">
        <v>40</v>
      </c>
      <c r="G17" s="51">
        <v>10000</v>
      </c>
      <c r="H17" s="17"/>
      <c r="I17" s="33"/>
      <c r="J17" s="33"/>
      <c r="K17" s="33"/>
      <c r="L17" s="33"/>
      <c r="M17" s="33"/>
      <c r="N17" s="33"/>
      <c r="O17" s="13"/>
    </row>
    <row r="18" spans="1:15" ht="15.5" x14ac:dyDescent="0.35">
      <c r="A18" s="123"/>
      <c r="B18" s="14" t="s">
        <v>19</v>
      </c>
      <c r="C18" s="115">
        <v>25000</v>
      </c>
      <c r="D18" s="15">
        <v>14594.42</v>
      </c>
      <c r="E18" s="74"/>
      <c r="F18" s="100" t="s">
        <v>58</v>
      </c>
      <c r="G18" s="1">
        <v>20000</v>
      </c>
      <c r="H18" s="56">
        <v>20000</v>
      </c>
      <c r="I18" s="33"/>
      <c r="J18" s="33"/>
      <c r="K18" s="33"/>
      <c r="L18" s="33"/>
      <c r="M18" s="33"/>
      <c r="N18" s="33"/>
      <c r="O18" s="13"/>
    </row>
    <row r="19" spans="1:15" ht="15.5" x14ac:dyDescent="0.35">
      <c r="A19" s="123"/>
      <c r="B19" s="14" t="s">
        <v>20</v>
      </c>
      <c r="C19" s="115">
        <v>32000</v>
      </c>
      <c r="D19" s="70">
        <v>7694.23</v>
      </c>
      <c r="E19" s="74"/>
      <c r="F19" s="14"/>
      <c r="G19" s="51"/>
      <c r="H19" s="17"/>
      <c r="I19" s="33"/>
      <c r="J19" s="33"/>
      <c r="K19" s="33"/>
      <c r="L19" s="33"/>
      <c r="M19" s="33"/>
      <c r="N19" s="33"/>
      <c r="O19" s="13"/>
    </row>
    <row r="20" spans="1:15" ht="15.5" x14ac:dyDescent="0.35">
      <c r="A20" s="123"/>
      <c r="B20" s="28"/>
      <c r="C20" s="116"/>
      <c r="D20" s="69"/>
      <c r="E20" s="74"/>
      <c r="F20" s="29"/>
      <c r="G20" s="105"/>
      <c r="H20" s="29"/>
      <c r="I20" s="33"/>
      <c r="J20" s="97"/>
      <c r="K20" s="33"/>
      <c r="L20" s="33"/>
      <c r="M20" s="33"/>
      <c r="N20" s="33"/>
      <c r="O20" s="13"/>
    </row>
    <row r="21" spans="1:15" ht="15.5" x14ac:dyDescent="0.35">
      <c r="A21" s="123"/>
      <c r="B21" s="35" t="s">
        <v>21</v>
      </c>
      <c r="C21" s="36">
        <v>198000</v>
      </c>
      <c r="D21" s="37">
        <f>SUM(D22:D28)</f>
        <v>169425.54</v>
      </c>
      <c r="E21" s="76">
        <f t="shared" ref="E21" si="1">+(D21/C21)</f>
        <v>0.85568454545454553</v>
      </c>
      <c r="F21" s="29"/>
      <c r="G21" s="105"/>
      <c r="H21" s="29"/>
      <c r="I21" s="33"/>
      <c r="J21" s="33"/>
      <c r="K21" s="33"/>
      <c r="L21" s="33"/>
      <c r="M21" s="33"/>
      <c r="N21" s="33"/>
      <c r="O21" s="13"/>
    </row>
    <row r="22" spans="1:15" ht="15.5" x14ac:dyDescent="0.35">
      <c r="A22" s="123"/>
      <c r="B22" s="28" t="s">
        <v>22</v>
      </c>
      <c r="C22" s="116">
        <v>20000</v>
      </c>
      <c r="D22" s="34">
        <v>15000</v>
      </c>
      <c r="E22" s="74"/>
      <c r="F22" s="29"/>
      <c r="G22" s="105"/>
      <c r="H22" s="29"/>
      <c r="I22" s="33"/>
      <c r="J22" s="33"/>
      <c r="K22" s="33"/>
      <c r="L22" s="33"/>
      <c r="M22" s="33"/>
      <c r="N22" s="33"/>
      <c r="O22" s="13"/>
    </row>
    <row r="23" spans="1:15" ht="15.5" x14ac:dyDescent="0.35">
      <c r="A23" s="123"/>
      <c r="B23" s="28" t="s">
        <v>23</v>
      </c>
      <c r="C23" s="116">
        <v>22000</v>
      </c>
      <c r="D23" s="34">
        <f>25+16000</f>
        <v>16025</v>
      </c>
      <c r="E23" s="74"/>
      <c r="F23" s="28"/>
      <c r="G23" s="105"/>
      <c r="H23" s="29"/>
      <c r="I23" s="33"/>
      <c r="J23" s="33"/>
      <c r="K23" s="33"/>
      <c r="L23" s="33"/>
      <c r="M23" s="33"/>
      <c r="N23" s="33"/>
      <c r="O23" s="13"/>
    </row>
    <row r="24" spans="1:15" ht="15.5" x14ac:dyDescent="0.35">
      <c r="A24" s="123"/>
      <c r="B24" s="28" t="s">
        <v>24</v>
      </c>
      <c r="C24" s="116">
        <v>56000</v>
      </c>
      <c r="D24" s="34">
        <v>12321.14</v>
      </c>
      <c r="E24" s="74"/>
      <c r="F24" s="29"/>
      <c r="G24" s="105"/>
      <c r="H24" s="29"/>
      <c r="I24" s="33"/>
      <c r="J24" s="33"/>
      <c r="K24" s="33"/>
      <c r="L24" s="33"/>
      <c r="M24" s="33"/>
      <c r="N24" s="33"/>
      <c r="O24" s="13"/>
    </row>
    <row r="25" spans="1:15" ht="15.5" x14ac:dyDescent="0.35">
      <c r="A25" s="123"/>
      <c r="B25" s="28" t="s">
        <v>25</v>
      </c>
      <c r="C25" s="116">
        <v>6500</v>
      </c>
      <c r="D25" s="34"/>
      <c r="E25" s="74"/>
      <c r="F25" s="28"/>
      <c r="G25" s="105"/>
      <c r="H25" s="29"/>
      <c r="I25" s="33"/>
      <c r="J25" s="33"/>
      <c r="K25" s="33"/>
      <c r="L25" s="33"/>
      <c r="M25" s="33"/>
      <c r="N25" s="33"/>
      <c r="O25" s="13"/>
    </row>
    <row r="26" spans="1:15" ht="15.5" x14ac:dyDescent="0.35">
      <c r="A26" s="123"/>
      <c r="B26" s="28" t="s">
        <v>26</v>
      </c>
      <c r="C26" s="116">
        <v>25000</v>
      </c>
      <c r="D26" s="69">
        <v>19545.66</v>
      </c>
      <c r="E26" s="74"/>
      <c r="F26" s="28"/>
      <c r="G26" s="105"/>
      <c r="H26" s="29"/>
      <c r="I26" s="33"/>
      <c r="J26" s="53"/>
      <c r="K26" s="33"/>
      <c r="L26" s="33"/>
      <c r="M26" s="33"/>
      <c r="N26" s="33"/>
      <c r="O26" s="13"/>
    </row>
    <row r="27" spans="1:15" ht="15.5" x14ac:dyDescent="0.35">
      <c r="A27" s="123"/>
      <c r="B27" s="28" t="s">
        <v>27</v>
      </c>
      <c r="C27" s="116">
        <v>163500</v>
      </c>
      <c r="D27" s="69">
        <v>106533.74</v>
      </c>
      <c r="E27" s="74"/>
      <c r="F27" s="28"/>
      <c r="G27" s="105"/>
      <c r="H27" s="29"/>
      <c r="I27" s="33"/>
      <c r="J27" s="33"/>
      <c r="K27" s="33"/>
      <c r="L27" s="33"/>
      <c r="M27" s="33"/>
      <c r="N27" s="33"/>
      <c r="O27" s="13"/>
    </row>
    <row r="28" spans="1:15" ht="16" thickBot="1" x14ac:dyDescent="0.4">
      <c r="A28" s="123"/>
      <c r="B28" s="28"/>
      <c r="C28" s="116"/>
      <c r="D28" s="69"/>
      <c r="E28" s="77"/>
      <c r="F28" s="101"/>
      <c r="G28" s="105"/>
      <c r="H28" s="107"/>
      <c r="I28" s="33"/>
      <c r="J28" s="33"/>
      <c r="K28" s="33"/>
      <c r="L28" s="33"/>
      <c r="M28" s="33"/>
      <c r="N28" s="33"/>
      <c r="O28" s="13"/>
    </row>
    <row r="29" spans="1:15" s="2" customFormat="1" ht="20.25" customHeight="1" thickBot="1" x14ac:dyDescent="0.4">
      <c r="A29" s="6"/>
      <c r="B29" s="38" t="s">
        <v>28</v>
      </c>
      <c r="C29" s="39">
        <f>C21+C13+C10+C8</f>
        <v>1572634</v>
      </c>
      <c r="D29" s="40">
        <f>D21+D13+D10+D8</f>
        <v>1177491.3</v>
      </c>
      <c r="E29" s="78">
        <f>+(D29/C29)</f>
        <v>0.7487382951150745</v>
      </c>
      <c r="F29" s="38" t="s">
        <v>28</v>
      </c>
      <c r="G29" s="41">
        <f>G11+G8</f>
        <v>1572634</v>
      </c>
      <c r="H29" s="41">
        <f>H11+H8</f>
        <v>1136508.9900000002</v>
      </c>
      <c r="I29" s="42"/>
      <c r="J29" s="93"/>
      <c r="K29" s="43"/>
      <c r="L29" s="43"/>
      <c r="M29" s="43"/>
      <c r="N29" s="43"/>
      <c r="O29" s="44"/>
    </row>
    <row r="30" spans="1:15" s="2" customFormat="1" ht="20.25" customHeight="1" thickBot="1" x14ac:dyDescent="0.4">
      <c r="A30" s="122" t="s">
        <v>29</v>
      </c>
      <c r="B30" s="45" t="s">
        <v>30</v>
      </c>
      <c r="C30" s="66">
        <f>SUM(C31:C45)</f>
        <v>0</v>
      </c>
      <c r="D30" s="48">
        <f>SUM(D31:D45)</f>
        <v>1391441.63</v>
      </c>
      <c r="E30" s="79"/>
      <c r="F30" s="46" t="s">
        <v>31</v>
      </c>
      <c r="G30" s="47">
        <f>SUM(G31:G43)</f>
        <v>0</v>
      </c>
      <c r="H30" s="48">
        <f>SUM(H31:H43)</f>
        <v>1564625.04</v>
      </c>
      <c r="I30" s="43"/>
      <c r="J30" s="43"/>
      <c r="K30" s="43"/>
      <c r="L30" s="43"/>
      <c r="M30" s="43"/>
      <c r="N30" s="43"/>
      <c r="O30" s="44"/>
    </row>
    <row r="31" spans="1:15" ht="15.5" x14ac:dyDescent="0.35">
      <c r="A31" s="123"/>
      <c r="B31" s="49" t="s">
        <v>32</v>
      </c>
      <c r="C31" s="125"/>
      <c r="D31" s="15">
        <v>111783.82</v>
      </c>
      <c r="E31" s="80"/>
      <c r="F31" s="85" t="s">
        <v>32</v>
      </c>
      <c r="G31" s="125"/>
      <c r="H31" s="17">
        <f t="shared" ref="H31:H39" si="2">D31</f>
        <v>111783.82</v>
      </c>
      <c r="I31" s="33"/>
      <c r="J31" s="33"/>
      <c r="K31" s="33"/>
      <c r="L31" s="33"/>
      <c r="M31" s="33"/>
      <c r="N31" s="33"/>
      <c r="O31" s="13"/>
    </row>
    <row r="32" spans="1:15" ht="15.5" x14ac:dyDescent="0.35">
      <c r="A32" s="123"/>
      <c r="B32" s="50" t="s">
        <v>33</v>
      </c>
      <c r="C32" s="126"/>
      <c r="D32" s="17">
        <v>38153.82</v>
      </c>
      <c r="E32" s="81"/>
      <c r="F32" s="30" t="str">
        <f>+B32</f>
        <v>I2I</v>
      </c>
      <c r="G32" s="126"/>
      <c r="H32" s="17">
        <f t="shared" si="2"/>
        <v>38153.82</v>
      </c>
      <c r="I32" s="33"/>
      <c r="J32" s="33"/>
      <c r="K32" s="33"/>
      <c r="L32" s="33"/>
      <c r="M32" s="33"/>
      <c r="N32" s="33"/>
      <c r="O32" s="13"/>
    </row>
    <row r="33" spans="1:15" ht="15.5" x14ac:dyDescent="0.35">
      <c r="A33" s="123"/>
      <c r="B33" s="14" t="s">
        <v>41</v>
      </c>
      <c r="C33" s="126"/>
      <c r="D33" s="17">
        <v>50402.82</v>
      </c>
      <c r="E33" s="81"/>
      <c r="F33" s="30" t="str">
        <f t="shared" ref="F33:F39" si="3">B33</f>
        <v>Waicoop</v>
      </c>
      <c r="G33" s="126"/>
      <c r="H33" s="17">
        <f t="shared" si="2"/>
        <v>50402.82</v>
      </c>
      <c r="I33" s="33"/>
      <c r="J33" s="33"/>
      <c r="K33" s="33"/>
      <c r="L33" s="33"/>
      <c r="M33" s="33"/>
      <c r="N33" s="33"/>
      <c r="O33" s="13"/>
    </row>
    <row r="34" spans="1:15" ht="15.5" x14ac:dyDescent="0.35">
      <c r="A34" s="123"/>
      <c r="B34" s="14" t="s">
        <v>52</v>
      </c>
      <c r="C34" s="126"/>
      <c r="D34" s="17">
        <v>25891.279999999999</v>
      </c>
      <c r="E34" s="81"/>
      <c r="F34" s="30" t="str">
        <f t="shared" si="3"/>
        <v>Citi Foundation</v>
      </c>
      <c r="G34" s="126"/>
      <c r="H34" s="17">
        <f t="shared" si="2"/>
        <v>25891.279999999999</v>
      </c>
      <c r="I34" s="33"/>
      <c r="J34" s="33"/>
      <c r="K34" s="33"/>
      <c r="L34" s="33"/>
      <c r="M34" s="33"/>
      <c r="N34" s="33"/>
      <c r="O34" s="13"/>
    </row>
    <row r="35" spans="1:15" ht="15.5" x14ac:dyDescent="0.35">
      <c r="A35" s="123"/>
      <c r="B35" s="14" t="s">
        <v>36</v>
      </c>
      <c r="C35" s="126"/>
      <c r="D35" s="17">
        <v>18539.63</v>
      </c>
      <c r="E35" s="52"/>
      <c r="F35" s="14" t="str">
        <f t="shared" si="3"/>
        <v>VIVID</v>
      </c>
      <c r="G35" s="126"/>
      <c r="H35" s="17">
        <f t="shared" si="2"/>
        <v>18539.63</v>
      </c>
      <c r="I35" s="33"/>
      <c r="J35" s="33"/>
      <c r="K35" s="33"/>
      <c r="L35" s="33"/>
      <c r="M35" s="33"/>
      <c r="N35" s="33"/>
      <c r="O35" s="13"/>
    </row>
    <row r="36" spans="1:15" ht="15.5" x14ac:dyDescent="0.35">
      <c r="A36" s="123"/>
      <c r="B36" s="14" t="s">
        <v>34</v>
      </c>
      <c r="C36" s="126"/>
      <c r="D36" s="17">
        <v>83440.97</v>
      </c>
      <c r="E36" s="52"/>
      <c r="F36" s="14" t="str">
        <f t="shared" si="3"/>
        <v>Wellspring</v>
      </c>
      <c r="G36" s="126"/>
      <c r="H36" s="17">
        <f t="shared" si="2"/>
        <v>83440.97</v>
      </c>
      <c r="I36" s="33"/>
      <c r="J36" s="33"/>
      <c r="K36" s="33"/>
      <c r="L36" s="33"/>
      <c r="M36" s="33"/>
      <c r="N36" s="33"/>
      <c r="O36" s="13"/>
    </row>
    <row r="37" spans="1:15" ht="15.5" x14ac:dyDescent="0.35">
      <c r="A37" s="123"/>
      <c r="B37" s="14" t="s">
        <v>53</v>
      </c>
      <c r="C37" s="126"/>
      <c r="D37" s="17">
        <v>283144.13</v>
      </c>
      <c r="E37" s="52"/>
      <c r="F37" s="30" t="str">
        <f t="shared" si="3"/>
        <v>UNSR</v>
      </c>
      <c r="G37" s="126"/>
      <c r="H37" s="17">
        <f t="shared" si="2"/>
        <v>283144.13</v>
      </c>
      <c r="I37" s="33"/>
      <c r="J37" s="33"/>
      <c r="K37" s="33"/>
      <c r="L37" s="33"/>
      <c r="M37" s="33"/>
      <c r="N37" s="33"/>
      <c r="O37" s="13"/>
    </row>
    <row r="38" spans="1:15" ht="15.5" x14ac:dyDescent="0.35">
      <c r="A38" s="123"/>
      <c r="B38" s="14" t="s">
        <v>54</v>
      </c>
      <c r="C38" s="126"/>
      <c r="D38" s="17">
        <v>750159.53</v>
      </c>
      <c r="E38" s="52"/>
      <c r="F38" s="30" t="str">
        <f t="shared" si="3"/>
        <v>Ukraine</v>
      </c>
      <c r="G38" s="126"/>
      <c r="H38" s="17">
        <f t="shared" si="2"/>
        <v>750159.53</v>
      </c>
      <c r="I38" s="33"/>
      <c r="J38" s="33"/>
      <c r="K38" s="33"/>
      <c r="L38" s="33"/>
      <c r="M38" s="33"/>
      <c r="N38" s="33"/>
      <c r="O38" s="13"/>
    </row>
    <row r="39" spans="1:15" ht="15.5" x14ac:dyDescent="0.35">
      <c r="A39" s="123"/>
      <c r="B39" s="14" t="s">
        <v>57</v>
      </c>
      <c r="C39" s="126"/>
      <c r="D39" s="17">
        <v>473.43</v>
      </c>
      <c r="E39" s="52"/>
      <c r="F39" s="30" t="str">
        <f t="shared" si="3"/>
        <v>Uni4All</v>
      </c>
      <c r="G39" s="126"/>
      <c r="H39" s="17">
        <f t="shared" si="2"/>
        <v>473.43</v>
      </c>
      <c r="I39" s="33"/>
      <c r="J39" s="33"/>
      <c r="K39" s="33"/>
      <c r="L39" s="33"/>
      <c r="M39" s="33"/>
      <c r="N39" s="33"/>
      <c r="O39" s="13"/>
    </row>
    <row r="40" spans="1:15" ht="15.5" x14ac:dyDescent="0.35">
      <c r="A40" s="123"/>
      <c r="B40" s="14"/>
      <c r="C40" s="126"/>
      <c r="D40" s="17"/>
      <c r="E40" s="52"/>
      <c r="F40" s="30"/>
      <c r="G40" s="126"/>
      <c r="H40" s="17"/>
      <c r="I40" s="33"/>
      <c r="J40" s="33"/>
      <c r="K40" s="33"/>
      <c r="L40" s="33"/>
      <c r="M40" s="33"/>
      <c r="N40" s="33"/>
      <c r="O40" s="13"/>
    </row>
    <row r="41" spans="1:15" ht="15.5" x14ac:dyDescent="0.35">
      <c r="A41" s="123"/>
      <c r="B41" s="14"/>
      <c r="C41" s="126"/>
      <c r="D41" s="17"/>
      <c r="E41" s="52"/>
      <c r="F41" s="86" t="s">
        <v>14</v>
      </c>
      <c r="G41" s="126"/>
      <c r="H41" s="17">
        <v>5715.51</v>
      </c>
      <c r="I41" s="33"/>
      <c r="J41" s="33"/>
      <c r="K41" s="33"/>
      <c r="L41" s="33"/>
      <c r="M41" s="33"/>
      <c r="N41" s="33"/>
      <c r="O41" s="13"/>
    </row>
    <row r="42" spans="1:15" ht="15.5" x14ac:dyDescent="0.35">
      <c r="A42" s="123"/>
      <c r="B42" s="14" t="s">
        <v>48</v>
      </c>
      <c r="C42" s="126"/>
      <c r="D42" s="17">
        <v>29452.2</v>
      </c>
      <c r="E42" s="52"/>
      <c r="F42" s="30" t="s">
        <v>16</v>
      </c>
      <c r="G42" s="126"/>
      <c r="H42" s="17">
        <v>170737.5</v>
      </c>
      <c r="I42" s="33"/>
      <c r="J42" s="33"/>
      <c r="K42" s="33"/>
      <c r="L42" s="33"/>
      <c r="M42" s="33"/>
      <c r="N42" s="33"/>
      <c r="O42" s="13"/>
    </row>
    <row r="43" spans="1:15" ht="15.5" x14ac:dyDescent="0.35">
      <c r="A43" s="123"/>
      <c r="B43" s="14"/>
      <c r="C43" s="127"/>
      <c r="D43" s="29"/>
      <c r="E43" s="52"/>
      <c r="F43" s="87" t="s">
        <v>45</v>
      </c>
      <c r="G43" s="126"/>
      <c r="H43" s="29">
        <v>26182.6</v>
      </c>
      <c r="I43" s="53"/>
      <c r="J43" s="53"/>
      <c r="K43" s="33"/>
      <c r="L43" s="33"/>
      <c r="M43" s="33"/>
      <c r="N43" s="33"/>
      <c r="O43" s="13"/>
    </row>
    <row r="44" spans="1:15" ht="15.5" x14ac:dyDescent="0.35">
      <c r="A44" s="123"/>
      <c r="B44" s="14"/>
      <c r="C44" s="51"/>
      <c r="D44" s="17"/>
      <c r="E44" s="81"/>
      <c r="F44" s="30"/>
      <c r="G44" s="127"/>
      <c r="H44" s="17"/>
      <c r="I44" s="33"/>
      <c r="J44" s="53"/>
      <c r="K44" s="33"/>
      <c r="L44" s="33"/>
      <c r="M44" s="33"/>
      <c r="N44" s="33"/>
      <c r="O44" s="13"/>
    </row>
    <row r="45" spans="1:15" ht="18" customHeight="1" thickBot="1" x14ac:dyDescent="0.4">
      <c r="A45" s="123"/>
      <c r="B45" s="54" t="s">
        <v>38</v>
      </c>
      <c r="C45" s="55"/>
      <c r="D45" s="68"/>
      <c r="E45" s="82"/>
      <c r="F45" s="88"/>
      <c r="G45" s="56"/>
      <c r="H45" s="56"/>
      <c r="I45" s="33"/>
      <c r="J45" s="53"/>
      <c r="K45" s="33"/>
      <c r="L45" s="33"/>
      <c r="M45" s="33"/>
      <c r="N45" s="33"/>
      <c r="O45" s="13"/>
    </row>
    <row r="46" spans="1:15" ht="24" customHeight="1" thickBot="1" x14ac:dyDescent="0.4">
      <c r="A46" s="124"/>
      <c r="B46" s="57" t="s">
        <v>28</v>
      </c>
      <c r="C46" s="67">
        <f>SUM(C31:C45)</f>
        <v>0</v>
      </c>
      <c r="D46" s="58">
        <f>SUM(D31:D45)</f>
        <v>1391441.63</v>
      </c>
      <c r="E46" s="83"/>
      <c r="F46" s="89" t="s">
        <v>28</v>
      </c>
      <c r="G46" s="58">
        <f>SUM(G31:G45)</f>
        <v>0</v>
      </c>
      <c r="H46" s="94">
        <f>SUM(H31:H44)</f>
        <v>1564625.04</v>
      </c>
      <c r="I46" s="33"/>
      <c r="J46" s="33"/>
      <c r="K46" s="33"/>
      <c r="L46" s="33"/>
      <c r="M46" s="33"/>
      <c r="N46" s="33"/>
      <c r="O46" s="13"/>
    </row>
    <row r="47" spans="1:15" ht="24" customHeight="1" thickBot="1" x14ac:dyDescent="0.4">
      <c r="B47" s="59" t="s">
        <v>35</v>
      </c>
      <c r="C47" s="60">
        <f>C46+C29</f>
        <v>1572634</v>
      </c>
      <c r="D47" s="60">
        <f>D46+D29</f>
        <v>2568932.9299999997</v>
      </c>
      <c r="E47" s="61"/>
      <c r="F47" s="62" t="s">
        <v>35</v>
      </c>
      <c r="G47" s="60">
        <f>G29+G46</f>
        <v>1572634</v>
      </c>
      <c r="H47" s="63">
        <f>H29+H46</f>
        <v>2701134.0300000003</v>
      </c>
      <c r="I47" s="33"/>
      <c r="J47" s="33"/>
      <c r="K47" s="33"/>
      <c r="L47" s="33"/>
      <c r="M47" s="33"/>
      <c r="N47" s="33"/>
      <c r="O47" s="13"/>
    </row>
    <row r="48" spans="1:15" ht="15.5" x14ac:dyDescent="0.35">
      <c r="D48" s="71"/>
      <c r="E48" s="1"/>
      <c r="I48" s="33"/>
      <c r="J48" s="33"/>
      <c r="K48" s="33"/>
      <c r="L48" s="33"/>
      <c r="M48" s="33"/>
      <c r="N48" s="33"/>
      <c r="O48" s="13"/>
    </row>
    <row r="49" spans="1:15" ht="15.5" x14ac:dyDescent="0.35">
      <c r="A49" s="99"/>
      <c r="B49" s="91"/>
      <c r="C49" s="92"/>
      <c r="E49" s="109"/>
      <c r="I49" s="33"/>
      <c r="J49" s="33"/>
      <c r="K49" s="33"/>
      <c r="L49" s="33"/>
      <c r="M49" s="33"/>
      <c r="N49" s="33"/>
      <c r="O49" s="13"/>
    </row>
    <row r="50" spans="1:15" ht="15.5" x14ac:dyDescent="0.35">
      <c r="A50" s="99"/>
      <c r="B50" s="91"/>
      <c r="C50" s="92"/>
      <c r="E50" s="109"/>
      <c r="I50" s="33"/>
      <c r="J50" s="33"/>
      <c r="K50" s="33"/>
      <c r="L50" s="33"/>
      <c r="M50" s="33"/>
      <c r="N50" s="33"/>
      <c r="O50" s="13"/>
    </row>
    <row r="51" spans="1:15" ht="15.5" x14ac:dyDescent="0.35">
      <c r="A51" s="99"/>
      <c r="B51" s="91"/>
      <c r="C51" s="92"/>
      <c r="E51" s="109"/>
      <c r="I51" s="33"/>
      <c r="J51" s="33"/>
      <c r="K51" s="33"/>
      <c r="L51" s="33"/>
      <c r="M51" s="33"/>
      <c r="N51" s="33"/>
      <c r="O51" s="13"/>
    </row>
    <row r="52" spans="1:15" ht="15.5" x14ac:dyDescent="0.35">
      <c r="B52" s="90"/>
      <c r="C52" s="92"/>
      <c r="E52" s="110"/>
      <c r="I52" s="13"/>
      <c r="J52" s="13"/>
      <c r="K52" s="13"/>
      <c r="L52" s="13"/>
      <c r="M52" s="13"/>
      <c r="N52" s="13"/>
      <c r="O52" s="13"/>
    </row>
    <row r="53" spans="1:15" ht="15.5" x14ac:dyDescent="0.35">
      <c r="B53" s="91"/>
      <c r="C53" s="112"/>
      <c r="E53" s="110"/>
      <c r="I53" s="13"/>
      <c r="J53" s="13"/>
      <c r="K53" s="13"/>
      <c r="L53" s="13"/>
      <c r="M53" s="13"/>
      <c r="N53" s="13"/>
      <c r="O53" s="13"/>
    </row>
    <row r="54" spans="1:15" ht="15.5" x14ac:dyDescent="0.35">
      <c r="B54" s="113"/>
      <c r="C54" s="112"/>
      <c r="E54" s="110"/>
      <c r="I54" s="13"/>
      <c r="J54" s="13"/>
      <c r="K54" s="13"/>
      <c r="L54" s="13"/>
      <c r="M54" s="13"/>
      <c r="N54" s="13"/>
      <c r="O54" s="13"/>
    </row>
    <row r="55" spans="1:15" ht="15.5" x14ac:dyDescent="0.35">
      <c r="B55" s="64"/>
      <c r="C55" s="111"/>
      <c r="E55" s="1"/>
      <c r="I55" s="13"/>
      <c r="J55" s="13"/>
      <c r="K55" s="13"/>
      <c r="L55" s="13"/>
      <c r="M55" s="13"/>
      <c r="N55" s="13"/>
      <c r="O55" s="13"/>
    </row>
    <row r="56" spans="1:15" ht="15.5" x14ac:dyDescent="0.35">
      <c r="B56" s="64"/>
      <c r="C56" s="65"/>
      <c r="I56" s="13"/>
      <c r="J56" s="13"/>
      <c r="K56" s="13"/>
      <c r="L56" s="13"/>
      <c r="M56" s="13"/>
      <c r="N56" s="13"/>
      <c r="O56" s="13"/>
    </row>
    <row r="57" spans="1:15" ht="15.5" x14ac:dyDescent="0.35">
      <c r="B57" s="64"/>
      <c r="C57" s="65"/>
      <c r="I57" s="13"/>
      <c r="J57" s="13"/>
      <c r="K57" s="13"/>
      <c r="L57" s="13"/>
      <c r="M57" s="13"/>
      <c r="N57" s="13"/>
      <c r="O57" s="13"/>
    </row>
    <row r="58" spans="1:15" ht="15.5" x14ac:dyDescent="0.35">
      <c r="B58" s="64"/>
      <c r="C58" s="65"/>
      <c r="I58" s="13"/>
      <c r="J58" s="13"/>
      <c r="K58" s="13"/>
      <c r="L58" s="13"/>
      <c r="M58" s="13"/>
      <c r="N58" s="13"/>
      <c r="O58" s="13"/>
    </row>
    <row r="59" spans="1:15" ht="15.5" x14ac:dyDescent="0.35">
      <c r="B59" s="64"/>
      <c r="C59" s="65"/>
    </row>
    <row r="60" spans="1:15" ht="15.5" x14ac:dyDescent="0.35">
      <c r="B60" s="64"/>
      <c r="C60" s="65"/>
    </row>
    <row r="61" spans="1:15" ht="15.5" x14ac:dyDescent="0.35">
      <c r="B61" s="64"/>
      <c r="C61" s="65"/>
    </row>
    <row r="62" spans="1:15" ht="15.5" x14ac:dyDescent="0.35">
      <c r="B62" s="64"/>
      <c r="C62" s="65"/>
    </row>
  </sheetData>
  <mergeCells count="5">
    <mergeCell ref="B2:H2"/>
    <mergeCell ref="A8:A28"/>
    <mergeCell ref="A30:A46"/>
    <mergeCell ref="C31:C43"/>
    <mergeCell ref="G31:G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0D73-D81B-46AC-90EC-3F4FFEFCC6A9}">
  <dimension ref="A2:C10"/>
  <sheetViews>
    <sheetView workbookViewId="0">
      <selection activeCell="B2" sqref="B2"/>
    </sheetView>
  </sheetViews>
  <sheetFormatPr defaultRowHeight="14.5" x14ac:dyDescent="0.35"/>
  <cols>
    <col min="2" max="2" width="27.36328125" customWidth="1"/>
  </cols>
  <sheetData>
    <row r="2" spans="1:3" x14ac:dyDescent="0.35">
      <c r="B2" s="120" t="s">
        <v>59</v>
      </c>
    </row>
    <row r="4" spans="1:3" x14ac:dyDescent="0.35">
      <c r="A4" s="99" t="s">
        <v>37</v>
      </c>
      <c r="B4" s="91" t="s">
        <v>43</v>
      </c>
      <c r="C4" s="92">
        <v>6419.4</v>
      </c>
    </row>
    <row r="5" spans="1:3" x14ac:dyDescent="0.35">
      <c r="A5" s="99"/>
      <c r="B5" s="91" t="s">
        <v>46</v>
      </c>
      <c r="C5" s="92"/>
    </row>
    <row r="6" spans="1:3" x14ac:dyDescent="0.35">
      <c r="A6" s="99"/>
      <c r="B6" s="91" t="s">
        <v>47</v>
      </c>
      <c r="C6" s="92">
        <v>800</v>
      </c>
    </row>
    <row r="7" spans="1:3" x14ac:dyDescent="0.35">
      <c r="B7" s="90" t="s">
        <v>42</v>
      </c>
      <c r="C7" s="92"/>
    </row>
    <row r="8" spans="1:3" x14ac:dyDescent="0.35">
      <c r="B8" s="91" t="s">
        <v>49</v>
      </c>
      <c r="C8" s="112">
        <v>2143.5300000000002</v>
      </c>
    </row>
    <row r="9" spans="1:3" x14ac:dyDescent="0.35">
      <c r="B9" s="113" t="s">
        <v>55</v>
      </c>
      <c r="C9" s="106">
        <v>20089.27</v>
      </c>
    </row>
    <row r="10" spans="1:3" ht="15.5" x14ac:dyDescent="0.35">
      <c r="B10" s="64"/>
      <c r="C10" s="111">
        <f>SUM(C4:C9)</f>
        <v>29452.2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09 2022</vt:lpstr>
      <vt:lpstr>Non eligible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2022-11-14T15:09:15Z</dcterms:modified>
</cp:coreProperties>
</file>